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-01.01 - Uznatelné nákl..." sheetId="2" r:id="rId2"/>
    <sheet name="SO-01.02 - Neuznatelné ná..." sheetId="3" r:id="rId3"/>
    <sheet name="SO-02.01 - Uznatelné náklady" sheetId="4" r:id="rId4"/>
    <sheet name="SO-02.02 - Neuznatelné ná..." sheetId="5" r:id="rId5"/>
    <sheet name="SO-03 - Zpevněné povrchy" sheetId="6" r:id="rId6"/>
    <sheet name="SO-04 - Molo" sheetId="7" r:id="rId7"/>
    <sheet name="VRN.01 - Uznatelné náklady" sheetId="8" r:id="rId8"/>
    <sheet name="VRN.02 - Neuznatelné náklady" sheetId="9" r:id="rId9"/>
    <sheet name="Pokyny pro vyplnění" sheetId="10" r:id="rId10"/>
  </sheets>
  <definedNames>
    <definedName name="_xlnm.Print_Area" localSheetId="0">'Rekapitulace stavby'!$D$4:$AO$33,'Rekapitulace stavby'!$C$39:$AQ$63</definedName>
    <definedName name="_xlnm.Print_Titles" localSheetId="0">'Rekapitulace stavby'!$49:$49</definedName>
    <definedName name="_xlnm._FilterDatabase" localSheetId="1" hidden="1">'SO-01.01 - Uznatelné nákl...'!$C$89:$K$202</definedName>
    <definedName name="_xlnm.Print_Area" localSheetId="1">'SO-01.01 - Uznatelné nákl...'!$C$4:$J$38,'SO-01.01 - Uznatelné nákl...'!$C$44:$J$69,'SO-01.01 - Uznatelné nákl...'!$C$75:$K$202</definedName>
    <definedName name="_xlnm.Print_Titles" localSheetId="1">'SO-01.01 - Uznatelné nákl...'!$89:$89</definedName>
    <definedName name="_xlnm._FilterDatabase" localSheetId="2" hidden="1">'SO-01.02 - Neuznatelné ná...'!$C$83:$K$112</definedName>
    <definedName name="_xlnm.Print_Area" localSheetId="2">'SO-01.02 - Neuznatelné ná...'!$C$4:$J$38,'SO-01.02 - Neuznatelné ná...'!$C$44:$J$63,'SO-01.02 - Neuznatelné ná...'!$C$69:$K$112</definedName>
    <definedName name="_xlnm.Print_Titles" localSheetId="2">'SO-01.02 - Neuznatelné ná...'!$83:$83</definedName>
    <definedName name="_xlnm._FilterDatabase" localSheetId="3" hidden="1">'SO-02.01 - Uznatelné náklady'!$C$92:$K$272</definedName>
    <definedName name="_xlnm.Print_Area" localSheetId="3">'SO-02.01 - Uznatelné náklady'!$C$4:$J$38,'SO-02.01 - Uznatelné náklady'!$C$44:$J$72,'SO-02.01 - Uznatelné náklady'!$C$78:$K$272</definedName>
    <definedName name="_xlnm.Print_Titles" localSheetId="3">'SO-02.01 - Uznatelné náklady'!$92:$92</definedName>
    <definedName name="_xlnm._FilterDatabase" localSheetId="4" hidden="1">'SO-02.02 - Neuznatelné ná...'!$C$83:$K$101</definedName>
    <definedName name="_xlnm.Print_Area" localSheetId="4">'SO-02.02 - Neuznatelné ná...'!$C$4:$J$38,'SO-02.02 - Neuznatelné ná...'!$C$44:$J$63,'SO-02.02 - Neuznatelné ná...'!$C$69:$K$101</definedName>
    <definedName name="_xlnm.Print_Titles" localSheetId="4">'SO-02.02 - Neuznatelné ná...'!$83:$83</definedName>
    <definedName name="_xlnm._FilterDatabase" localSheetId="5" hidden="1">'SO-03 - Zpevněné povrchy'!$C$80:$K$158</definedName>
    <definedName name="_xlnm.Print_Area" localSheetId="5">'SO-03 - Zpevněné povrchy'!$C$4:$J$36,'SO-03 - Zpevněné povrchy'!$C$42:$J$62,'SO-03 - Zpevněné povrchy'!$C$68:$K$158</definedName>
    <definedName name="_xlnm.Print_Titles" localSheetId="5">'SO-03 - Zpevněné povrchy'!$80:$80</definedName>
    <definedName name="_xlnm._FilterDatabase" localSheetId="6" hidden="1">'SO-04 - Molo'!$C$83:$K$129</definedName>
    <definedName name="_xlnm.Print_Area" localSheetId="6">'SO-04 - Molo'!$C$4:$J$36,'SO-04 - Molo'!$C$42:$J$65,'SO-04 - Molo'!$C$71:$K$129</definedName>
    <definedName name="_xlnm.Print_Titles" localSheetId="6">'SO-04 - Molo'!$83:$83</definedName>
    <definedName name="_xlnm._FilterDatabase" localSheetId="7" hidden="1">'VRN.01 - Uznatelné náklady'!$C$84:$K$106</definedName>
    <definedName name="_xlnm.Print_Area" localSheetId="7">'VRN.01 - Uznatelné náklady'!$C$4:$J$38,'VRN.01 - Uznatelné náklady'!$C$44:$J$64,'VRN.01 - Uznatelné náklady'!$C$70:$K$106</definedName>
    <definedName name="_xlnm.Print_Titles" localSheetId="7">'VRN.01 - Uznatelné náklady'!$84:$84</definedName>
    <definedName name="_xlnm._FilterDatabase" localSheetId="8" hidden="1">'VRN.02 - Neuznatelné náklady'!$C$86:$K$113</definedName>
    <definedName name="_xlnm.Print_Area" localSheetId="8">'VRN.02 - Neuznatelné náklady'!$C$4:$J$38,'VRN.02 - Neuznatelné náklady'!$C$44:$J$66,'VRN.02 - Neuznatelné náklady'!$C$72:$K$113</definedName>
    <definedName name="_xlnm.Print_Titles" localSheetId="8">'VRN.02 - Neuznatelné náklady'!$86:$86</definedName>
    <definedName name="_xlnm.Print_Area" localSheetId="9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2"/>
  <c r="AX62"/>
  <c i="9" r="BI112"/>
  <c r="BH112"/>
  <c r="BG112"/>
  <c r="BF112"/>
  <c r="T112"/>
  <c r="T111"/>
  <c r="R112"/>
  <c r="R111"/>
  <c r="P112"/>
  <c r="P111"/>
  <c r="BK112"/>
  <c r="BK111"/>
  <c r="J111"/>
  <c r="J112"/>
  <c r="BE112"/>
  <c r="J65"/>
  <c r="BI109"/>
  <c r="BH109"/>
  <c r="BG109"/>
  <c r="BF109"/>
  <c r="T109"/>
  <c r="T108"/>
  <c r="R109"/>
  <c r="R108"/>
  <c r="P109"/>
  <c r="P108"/>
  <c r="BK109"/>
  <c r="BK108"/>
  <c r="J108"/>
  <c r="J109"/>
  <c r="BE109"/>
  <c r="J64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63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6"/>
  <c i="1" r="BD62"/>
  <c i="9" r="BH90"/>
  <c r="F35"/>
  <c i="1" r="BC62"/>
  <c i="9" r="BG90"/>
  <c r="F34"/>
  <c i="1" r="BB62"/>
  <c i="9" r="BF90"/>
  <c r="J33"/>
  <c i="1" r="AW62"/>
  <c i="9" r="F33"/>
  <c i="1" r="BA62"/>
  <c i="9" r="T90"/>
  <c r="T89"/>
  <c r="T88"/>
  <c r="T87"/>
  <c r="R90"/>
  <c r="R89"/>
  <c r="R88"/>
  <c r="R87"/>
  <c r="P90"/>
  <c r="P89"/>
  <c r="P88"/>
  <c r="P87"/>
  <c i="1" r="AU62"/>
  <c i="9" r="BK90"/>
  <c r="BK89"/>
  <c r="J89"/>
  <c r="BK88"/>
  <c r="J88"/>
  <c r="BK87"/>
  <c r="J87"/>
  <c r="J60"/>
  <c r="J29"/>
  <c i="1" r="AG62"/>
  <c i="9" r="J90"/>
  <c r="BE90"/>
  <c r="J32"/>
  <c i="1" r="AV62"/>
  <c i="9" r="F32"/>
  <c i="1" r="AZ62"/>
  <c i="9" r="J62"/>
  <c r="J61"/>
  <c r="F83"/>
  <c r="F81"/>
  <c r="E79"/>
  <c r="F55"/>
  <c r="F53"/>
  <c r="E51"/>
  <c r="J38"/>
  <c r="J23"/>
  <c r="E23"/>
  <c r="J83"/>
  <c r="J55"/>
  <c r="J22"/>
  <c r="J20"/>
  <c r="E20"/>
  <c r="F84"/>
  <c r="F56"/>
  <c r="J19"/>
  <c r="J14"/>
  <c r="J81"/>
  <c r="J53"/>
  <c r="E7"/>
  <c r="E75"/>
  <c r="E47"/>
  <c i="1" r="AY61"/>
  <c r="AX61"/>
  <c i="8"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T96"/>
  <c r="R97"/>
  <c r="R96"/>
  <c r="P97"/>
  <c r="P96"/>
  <c r="BK97"/>
  <c r="BK96"/>
  <c r="J96"/>
  <c r="J97"/>
  <c r="BE97"/>
  <c r="J63"/>
  <c r="BI94"/>
  <c r="BH94"/>
  <c r="BG94"/>
  <c r="BF94"/>
  <c r="T94"/>
  <c r="R94"/>
  <c r="P94"/>
  <c r="BK94"/>
  <c r="J94"/>
  <c r="BE94"/>
  <c r="BI88"/>
  <c r="F36"/>
  <c i="1" r="BD61"/>
  <c i="8" r="BH88"/>
  <c r="F35"/>
  <c i="1" r="BC61"/>
  <c i="8" r="BG88"/>
  <c r="F34"/>
  <c i="1" r="BB61"/>
  <c i="8" r="BF88"/>
  <c r="J33"/>
  <c i="1" r="AW61"/>
  <c i="8" r="F33"/>
  <c i="1" r="BA61"/>
  <c i="8" r="T88"/>
  <c r="T87"/>
  <c r="T86"/>
  <c r="T85"/>
  <c r="R88"/>
  <c r="R87"/>
  <c r="R86"/>
  <c r="R85"/>
  <c r="P88"/>
  <c r="P87"/>
  <c r="P86"/>
  <c r="P85"/>
  <c i="1" r="AU61"/>
  <c i="8" r="BK88"/>
  <c r="BK87"/>
  <c r="J87"/>
  <c r="BK86"/>
  <c r="J86"/>
  <c r="BK85"/>
  <c r="J85"/>
  <c r="J60"/>
  <c r="J29"/>
  <c i="1" r="AG61"/>
  <c i="8" r="J88"/>
  <c r="BE88"/>
  <c r="J32"/>
  <c i="1" r="AV61"/>
  <c i="8" r="F32"/>
  <c i="1" r="AZ61"/>
  <c i="8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59"/>
  <c r="AX59"/>
  <c i="7" r="BI129"/>
  <c r="BH129"/>
  <c r="BG129"/>
  <c r="BF129"/>
  <c r="T129"/>
  <c r="T128"/>
  <c r="R129"/>
  <c r="R128"/>
  <c r="P129"/>
  <c r="P128"/>
  <c r="BK129"/>
  <c r="BK128"/>
  <c r="J128"/>
  <c r="J129"/>
  <c r="BE129"/>
  <c r="J64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1"/>
  <c r="BH111"/>
  <c r="BG111"/>
  <c r="BF111"/>
  <c r="T111"/>
  <c r="R111"/>
  <c r="P111"/>
  <c r="BK111"/>
  <c r="J111"/>
  <c r="BE111"/>
  <c r="BI108"/>
  <c r="BH108"/>
  <c r="BG108"/>
  <c r="BF108"/>
  <c r="T108"/>
  <c r="T107"/>
  <c r="T106"/>
  <c r="R108"/>
  <c r="R107"/>
  <c r="R106"/>
  <c r="P108"/>
  <c r="P107"/>
  <c r="P106"/>
  <c r="BK108"/>
  <c r="BK107"/>
  <c r="J107"/>
  <c r="BK106"/>
  <c r="J106"/>
  <c r="J108"/>
  <c r="BE108"/>
  <c r="J63"/>
  <c r="J62"/>
  <c r="BI104"/>
  <c r="BH104"/>
  <c r="BG104"/>
  <c r="BF104"/>
  <c r="T104"/>
  <c r="T103"/>
  <c r="R104"/>
  <c r="R103"/>
  <c r="P104"/>
  <c r="P103"/>
  <c r="BK104"/>
  <c r="BK103"/>
  <c r="J103"/>
  <c r="J104"/>
  <c r="BE104"/>
  <c r="J61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6"/>
  <c r="BH96"/>
  <c r="BG96"/>
  <c r="BF96"/>
  <c r="T96"/>
  <c r="T95"/>
  <c r="R96"/>
  <c r="R95"/>
  <c r="P96"/>
  <c r="P95"/>
  <c r="BK96"/>
  <c r="BK95"/>
  <c r="J95"/>
  <c r="J96"/>
  <c r="BE96"/>
  <c r="J60"/>
  <c r="BI90"/>
  <c r="BH90"/>
  <c r="BG90"/>
  <c r="BF90"/>
  <c r="T90"/>
  <c r="T89"/>
  <c r="R90"/>
  <c r="R89"/>
  <c r="P90"/>
  <c r="P89"/>
  <c r="BK90"/>
  <c r="BK89"/>
  <c r="J89"/>
  <c r="J90"/>
  <c r="BE90"/>
  <c r="J59"/>
  <c r="BI87"/>
  <c r="F34"/>
  <c i="1" r="BD59"/>
  <c i="7" r="BH87"/>
  <c r="F33"/>
  <c i="1" r="BC59"/>
  <c i="7" r="BG87"/>
  <c r="F32"/>
  <c i="1" r="BB59"/>
  <c i="7" r="BF87"/>
  <c r="J31"/>
  <c i="1" r="AW59"/>
  <c i="7" r="F31"/>
  <c i="1" r="BA59"/>
  <c i="7" r="T87"/>
  <c r="T86"/>
  <c r="T85"/>
  <c r="T84"/>
  <c r="R87"/>
  <c r="R86"/>
  <c r="R85"/>
  <c r="R84"/>
  <c r="P87"/>
  <c r="P86"/>
  <c r="P85"/>
  <c r="P84"/>
  <c i="1" r="AU59"/>
  <c i="7" r="BK87"/>
  <c r="BK86"/>
  <c r="J86"/>
  <c r="BK85"/>
  <c r="J85"/>
  <c r="BK84"/>
  <c r="J84"/>
  <c r="J56"/>
  <c r="J27"/>
  <c i="1" r="AG59"/>
  <c i="7" r="J87"/>
  <c r="BE87"/>
  <c r="J30"/>
  <c i="1" r="AV59"/>
  <c i="7" r="F30"/>
  <c i="1" r="AZ59"/>
  <c i="7" r="J58"/>
  <c r="J57"/>
  <c r="F80"/>
  <c r="F78"/>
  <c r="E76"/>
  <c r="F51"/>
  <c r="F49"/>
  <c r="E47"/>
  <c r="J36"/>
  <c r="J21"/>
  <c r="E21"/>
  <c r="J80"/>
  <c r="J51"/>
  <c r="J20"/>
  <c r="J18"/>
  <c r="E18"/>
  <c r="F81"/>
  <c r="F52"/>
  <c r="J17"/>
  <c r="J12"/>
  <c r="J78"/>
  <c r="J49"/>
  <c r="E7"/>
  <c r="E74"/>
  <c r="E45"/>
  <c i="1" r="AY58"/>
  <c r="AX58"/>
  <c i="6" r="BI158"/>
  <c r="BH158"/>
  <c r="BG158"/>
  <c r="BF158"/>
  <c r="T158"/>
  <c r="T157"/>
  <c r="R158"/>
  <c r="R157"/>
  <c r="P158"/>
  <c r="P157"/>
  <c r="BK158"/>
  <c r="BK157"/>
  <c r="J157"/>
  <c r="J158"/>
  <c r="BE158"/>
  <c r="J61"/>
  <c r="BI156"/>
  <c r="BH156"/>
  <c r="BG156"/>
  <c r="BF156"/>
  <c r="T156"/>
  <c r="R156"/>
  <c r="P156"/>
  <c r="BK156"/>
  <c r="J156"/>
  <c r="BE156"/>
  <c r="BI154"/>
  <c r="BH154"/>
  <c r="BG154"/>
  <c r="BF154"/>
  <c r="T154"/>
  <c r="T153"/>
  <c r="R154"/>
  <c r="R153"/>
  <c r="P154"/>
  <c r="P153"/>
  <c r="BK154"/>
  <c r="BK153"/>
  <c r="J153"/>
  <c r="J154"/>
  <c r="BE154"/>
  <c r="J60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T141"/>
  <c r="R142"/>
  <c r="R141"/>
  <c r="P142"/>
  <c r="P141"/>
  <c r="BK142"/>
  <c r="BK141"/>
  <c r="J141"/>
  <c r="J142"/>
  <c r="BE142"/>
  <c r="J59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4"/>
  <c r="F34"/>
  <c i="1" r="BD58"/>
  <c i="6" r="BH84"/>
  <c r="F33"/>
  <c i="1" r="BC58"/>
  <c i="6" r="BG84"/>
  <c r="F32"/>
  <c i="1" r="BB58"/>
  <c i="6" r="BF84"/>
  <c r="J31"/>
  <c i="1" r="AW58"/>
  <c i="6" r="F31"/>
  <c i="1" r="BA58"/>
  <c i="6" r="T84"/>
  <c r="T83"/>
  <c r="T82"/>
  <c r="T81"/>
  <c r="R84"/>
  <c r="R83"/>
  <c r="R82"/>
  <c r="R81"/>
  <c r="P84"/>
  <c r="P83"/>
  <c r="P82"/>
  <c r="P81"/>
  <c i="1" r="AU58"/>
  <c i="6" r="BK84"/>
  <c r="BK83"/>
  <c r="J83"/>
  <c r="BK82"/>
  <c r="J82"/>
  <c r="BK81"/>
  <c r="J81"/>
  <c r="J56"/>
  <c r="J27"/>
  <c i="1" r="AG58"/>
  <c i="6" r="J84"/>
  <c r="BE84"/>
  <c r="J30"/>
  <c i="1" r="AV58"/>
  <c i="6" r="F30"/>
  <c i="1" r="AZ58"/>
  <c i="6" r="J58"/>
  <c r="J57"/>
  <c r="F77"/>
  <c r="F75"/>
  <c r="E73"/>
  <c r="F51"/>
  <c r="F49"/>
  <c r="E47"/>
  <c r="J36"/>
  <c r="J21"/>
  <c r="E21"/>
  <c r="J77"/>
  <c r="J51"/>
  <c r="J20"/>
  <c r="J18"/>
  <c r="E18"/>
  <c r="F78"/>
  <c r="F52"/>
  <c r="J17"/>
  <c r="J12"/>
  <c r="J75"/>
  <c r="J49"/>
  <c r="E7"/>
  <c r="E71"/>
  <c r="E45"/>
  <c i="1" r="AY57"/>
  <c r="AX57"/>
  <c i="5"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89"/>
  <c r="BH89"/>
  <c r="BG89"/>
  <c r="BF89"/>
  <c r="T89"/>
  <c r="R89"/>
  <c r="P89"/>
  <c r="BK89"/>
  <c r="J89"/>
  <c r="BE89"/>
  <c r="BI87"/>
  <c r="F36"/>
  <c i="1" r="BD57"/>
  <c i="5" r="BH87"/>
  <c r="F35"/>
  <c i="1" r="BC57"/>
  <c i="5" r="BG87"/>
  <c r="F34"/>
  <c i="1" r="BB57"/>
  <c i="5" r="BF87"/>
  <c r="J33"/>
  <c i="1" r="AW57"/>
  <c i="5" r="F33"/>
  <c i="1" r="BA57"/>
  <c i="5" r="T87"/>
  <c r="T86"/>
  <c r="T85"/>
  <c r="T84"/>
  <c r="R87"/>
  <c r="R86"/>
  <c r="R85"/>
  <c r="R84"/>
  <c r="P87"/>
  <c r="P86"/>
  <c r="P85"/>
  <c r="P84"/>
  <c i="1" r="AU57"/>
  <c i="5" r="BK87"/>
  <c r="BK86"/>
  <c r="J86"/>
  <c r="BK85"/>
  <c r="J85"/>
  <c r="BK84"/>
  <c r="J84"/>
  <c r="J60"/>
  <c r="J29"/>
  <c i="1" r="AG57"/>
  <c i="5" r="J87"/>
  <c r="BE87"/>
  <c r="J32"/>
  <c i="1" r="AV57"/>
  <c i="5" r="F32"/>
  <c i="1" r="AZ57"/>
  <c i="5" r="J62"/>
  <c r="J61"/>
  <c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AY56"/>
  <c r="AX56"/>
  <c i="4"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T240"/>
  <c r="R241"/>
  <c r="R240"/>
  <c r="P241"/>
  <c r="P240"/>
  <c r="BK241"/>
  <c r="BK240"/>
  <c r="J240"/>
  <c r="J241"/>
  <c r="BE241"/>
  <c r="J71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5"/>
  <c r="BH215"/>
  <c r="BG215"/>
  <c r="BF215"/>
  <c r="T215"/>
  <c r="T214"/>
  <c r="R215"/>
  <c r="R214"/>
  <c r="P215"/>
  <c r="P214"/>
  <c r="BK215"/>
  <c r="BK214"/>
  <c r="J214"/>
  <c r="J215"/>
  <c r="BE215"/>
  <c r="J70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T193"/>
  <c r="R194"/>
  <c r="R193"/>
  <c r="P194"/>
  <c r="P193"/>
  <c r="BK194"/>
  <c r="BK193"/>
  <c r="J193"/>
  <c r="J194"/>
  <c r="BE194"/>
  <c r="J69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T180"/>
  <c r="R182"/>
  <c r="R181"/>
  <c r="R180"/>
  <c r="P182"/>
  <c r="P181"/>
  <c r="P180"/>
  <c r="BK182"/>
  <c r="BK181"/>
  <c r="J181"/>
  <c r="BK180"/>
  <c r="J180"/>
  <c r="J182"/>
  <c r="BE182"/>
  <c r="J68"/>
  <c r="J67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T116"/>
  <c r="R117"/>
  <c r="R116"/>
  <c r="P117"/>
  <c r="P116"/>
  <c r="BK117"/>
  <c r="BK116"/>
  <c r="J116"/>
  <c r="J117"/>
  <c r="BE117"/>
  <c r="J6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65"/>
  <c r="BI106"/>
  <c r="BH106"/>
  <c r="BG106"/>
  <c r="BF106"/>
  <c r="T106"/>
  <c r="R106"/>
  <c r="P106"/>
  <c r="BK106"/>
  <c r="J106"/>
  <c r="BE106"/>
  <c r="BI105"/>
  <c r="BH105"/>
  <c r="BG105"/>
  <c r="BF105"/>
  <c r="T105"/>
  <c r="T104"/>
  <c r="T103"/>
  <c r="R105"/>
  <c r="R104"/>
  <c r="R103"/>
  <c r="P105"/>
  <c r="P104"/>
  <c r="P103"/>
  <c r="BK105"/>
  <c r="BK104"/>
  <c r="J104"/>
  <c r="BK103"/>
  <c r="J103"/>
  <c r="J105"/>
  <c r="BE105"/>
  <c r="J64"/>
  <c r="J6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F36"/>
  <c i="1" r="BD56"/>
  <c i="4" r="BH96"/>
  <c r="F35"/>
  <c i="1" r="BC56"/>
  <c i="4" r="BG96"/>
  <c r="F34"/>
  <c i="1" r="BB56"/>
  <c i="4" r="BF96"/>
  <c r="J33"/>
  <c i="1" r="AW56"/>
  <c i="4" r="F33"/>
  <c i="1" r="BA56"/>
  <c i="4" r="T96"/>
  <c r="T95"/>
  <c r="T94"/>
  <c r="T93"/>
  <c r="R96"/>
  <c r="R95"/>
  <c r="R94"/>
  <c r="R93"/>
  <c r="P96"/>
  <c r="P95"/>
  <c r="P94"/>
  <c r="P93"/>
  <c i="1" r="AU56"/>
  <c i="4" r="BK96"/>
  <c r="BK95"/>
  <c r="J95"/>
  <c r="BK94"/>
  <c r="J94"/>
  <c r="BK93"/>
  <c r="J93"/>
  <c r="J60"/>
  <c r="J29"/>
  <c i="1" r="AG56"/>
  <c i="4" r="J96"/>
  <c r="BE96"/>
  <c r="J32"/>
  <c i="1" r="AV56"/>
  <c i="4" r="F32"/>
  <c i="1" r="AZ56"/>
  <c i="4" r="J62"/>
  <c r="J61"/>
  <c r="J89"/>
  <c r="F89"/>
  <c r="F87"/>
  <c r="E85"/>
  <c r="J55"/>
  <c r="F55"/>
  <c r="F53"/>
  <c r="E51"/>
  <c r="J38"/>
  <c r="J20"/>
  <c r="E20"/>
  <c r="F90"/>
  <c r="F56"/>
  <c r="J19"/>
  <c r="J14"/>
  <c r="J87"/>
  <c r="J53"/>
  <c r="E7"/>
  <c r="E81"/>
  <c r="E47"/>
  <c i="1" r="AY54"/>
  <c r="AX54"/>
  <c i="3"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7"/>
  <c r="F36"/>
  <c i="1" r="BD54"/>
  <c i="3" r="BH87"/>
  <c r="F35"/>
  <c i="1" r="BC54"/>
  <c i="3" r="BG87"/>
  <c r="F34"/>
  <c i="1" r="BB54"/>
  <c i="3" r="BF87"/>
  <c r="J33"/>
  <c i="1" r="AW54"/>
  <c i="3" r="F33"/>
  <c i="1" r="BA54"/>
  <c i="3" r="T87"/>
  <c r="T86"/>
  <c r="T85"/>
  <c r="T84"/>
  <c r="R87"/>
  <c r="R86"/>
  <c r="R85"/>
  <c r="R84"/>
  <c r="P87"/>
  <c r="P86"/>
  <c r="P85"/>
  <c r="P84"/>
  <c i="1" r="AU54"/>
  <c i="3" r="BK87"/>
  <c r="BK86"/>
  <c r="J86"/>
  <c r="BK85"/>
  <c r="J85"/>
  <c r="BK84"/>
  <c r="J84"/>
  <c r="J60"/>
  <c r="J29"/>
  <c i="1" r="AG54"/>
  <c i="3" r="J87"/>
  <c r="BE87"/>
  <c r="J32"/>
  <c i="1" r="AV54"/>
  <c i="3" r="F32"/>
  <c i="1" r="AZ54"/>
  <c i="3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53"/>
  <c r="AX53"/>
  <c i="2"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68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1"/>
  <c r="BH191"/>
  <c r="BG191"/>
  <c r="BF191"/>
  <c r="T191"/>
  <c r="T190"/>
  <c r="R191"/>
  <c r="R190"/>
  <c r="P191"/>
  <c r="P190"/>
  <c r="BK191"/>
  <c r="BK190"/>
  <c r="J190"/>
  <c r="J191"/>
  <c r="BE191"/>
  <c r="J67"/>
  <c r="BI188"/>
  <c r="BH188"/>
  <c r="BG188"/>
  <c r="BF188"/>
  <c r="T188"/>
  <c r="T187"/>
  <c r="R188"/>
  <c r="R187"/>
  <c r="P188"/>
  <c r="P187"/>
  <c r="BK188"/>
  <c r="BK187"/>
  <c r="J187"/>
  <c r="J188"/>
  <c r="BE188"/>
  <c r="J66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T180"/>
  <c r="R181"/>
  <c r="R180"/>
  <c r="P181"/>
  <c r="P180"/>
  <c r="BK181"/>
  <c r="BK180"/>
  <c r="J180"/>
  <c r="J181"/>
  <c r="BE181"/>
  <c r="J65"/>
  <c r="BI177"/>
  <c r="BH177"/>
  <c r="BG177"/>
  <c r="BF177"/>
  <c r="T177"/>
  <c r="R177"/>
  <c r="P177"/>
  <c r="BK177"/>
  <c r="J177"/>
  <c r="BE177"/>
  <c r="BI176"/>
  <c r="BH176"/>
  <c r="BG176"/>
  <c r="BF176"/>
  <c r="T176"/>
  <c r="T175"/>
  <c r="R176"/>
  <c r="R175"/>
  <c r="P176"/>
  <c r="P175"/>
  <c r="BK176"/>
  <c r="BK175"/>
  <c r="J175"/>
  <c r="J176"/>
  <c r="BE176"/>
  <c r="J6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T160"/>
  <c r="R161"/>
  <c r="R160"/>
  <c r="P161"/>
  <c r="P160"/>
  <c r="BK161"/>
  <c r="BK160"/>
  <c r="J160"/>
  <c r="J161"/>
  <c r="BE161"/>
  <c r="J63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F36"/>
  <c i="1" r="BD53"/>
  <c i="2" r="BH93"/>
  <c r="F35"/>
  <c i="1" r="BC53"/>
  <c i="2" r="BG93"/>
  <c r="F34"/>
  <c i="1" r="BB53"/>
  <c i="2" r="BF93"/>
  <c r="J33"/>
  <c i="1" r="AW53"/>
  <c i="2" r="F33"/>
  <c i="1" r="BA53"/>
  <c i="2" r="T93"/>
  <c r="T92"/>
  <c r="T91"/>
  <c r="T90"/>
  <c r="R93"/>
  <c r="R92"/>
  <c r="R91"/>
  <c r="R90"/>
  <c r="P93"/>
  <c r="P92"/>
  <c r="P91"/>
  <c r="P90"/>
  <c i="1" r="AU53"/>
  <c i="2" r="BK93"/>
  <c r="BK92"/>
  <c r="J92"/>
  <c r="BK91"/>
  <c r="J91"/>
  <c r="BK90"/>
  <c r="J90"/>
  <c r="J60"/>
  <c r="J29"/>
  <c i="1" r="AG53"/>
  <c i="2" r="J93"/>
  <c r="BE93"/>
  <c r="J32"/>
  <c i="1" r="AV53"/>
  <c i="2" r="F32"/>
  <c i="1" r="AZ53"/>
  <c i="2" r="J62"/>
  <c r="J61"/>
  <c r="F86"/>
  <c r="F84"/>
  <c r="E82"/>
  <c r="F55"/>
  <c r="F53"/>
  <c r="E51"/>
  <c r="J38"/>
  <c r="J23"/>
  <c r="E23"/>
  <c r="J86"/>
  <c r="J55"/>
  <c r="J22"/>
  <c r="J20"/>
  <c r="E20"/>
  <c r="F87"/>
  <c r="F56"/>
  <c r="J19"/>
  <c r="J14"/>
  <c r="J84"/>
  <c r="J53"/>
  <c r="E7"/>
  <c r="E78"/>
  <c r="E47"/>
  <c i="1" r="BD60"/>
  <c r="BC60"/>
  <c r="BB60"/>
  <c r="BA60"/>
  <c r="AZ60"/>
  <c r="AY60"/>
  <c r="AX60"/>
  <c r="AW60"/>
  <c r="AV60"/>
  <c r="AU60"/>
  <c r="AT60"/>
  <c r="AS60"/>
  <c r="AG60"/>
  <c r="BD55"/>
  <c r="BC55"/>
  <c r="BB55"/>
  <c r="BA55"/>
  <c r="AZ55"/>
  <c r="AY55"/>
  <c r="AX55"/>
  <c r="AW55"/>
  <c r="AV55"/>
  <c r="AU55"/>
  <c r="AT55"/>
  <c r="AS55"/>
  <c r="AG55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2"/>
  <c r="AN62"/>
  <c r="AT61"/>
  <c r="AN61"/>
  <c r="AN60"/>
  <c r="AT59"/>
  <c r="AN59"/>
  <c r="AT58"/>
  <c r="AN58"/>
  <c r="AT57"/>
  <c r="AN57"/>
  <c r="AT56"/>
  <c r="AN56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<sst xmlns="http://schemas.openxmlformats.org/spreadsheetml/2006/main">
  <si>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</si>
  <si>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</si>
  <si>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</si>
  <si>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</si>
  <si>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</si>
  <si>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</si>
  <si>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</si>
  <si>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{b6ef3ecc-e5cf-408d-973c-33988a281ab8}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</si>
  <si>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</si>
  <si>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</si>
  <si>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</si>
  <si>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</si>
  <si>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</si>
  <si>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</si>
  <si>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</si>
  <si>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</si>
  <si>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17044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</si>
  <si>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</si>
  <si>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</si>
  <si>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Lesopark Na Panském v Bohumíně</t>
  </si>
  <si>
    <t>KSO:</t>
  </si>
  <si>
    <t/>
  </si>
  <si>
    <t>CC-CZ:</t>
  </si>
  <si>
    <t>Místo:</t>
  </si>
  <si>
    <t xml:space="preserve"> </t>
  </si>
  <si>
    <t>Datum:</t>
  </si>
  <si>
    <t>19. 9. 2018</t>
  </si>
  <si>
    <t>Zadavatel:</t>
  </si>
  <si>
    <t>IČ:</t>
  </si>
  <si>
    <t>00597569</t>
  </si>
  <si>
    <t>Město Bohumín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</si>
  <si>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</si>
  <si>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</si>
  <si>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</si>
  <si>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</si>
  <si>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</si>
  <si>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</si>
  <si>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</si>
  <si>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</si>
  <si>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</si>
  <si>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</si>
  <si>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</si>
  <si>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</si>
  <si>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</si>
  <si>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</si>
  <si>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</si>
  <si>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</si>
  <si>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</si>
  <si>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</si>
  <si>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</si>
  <si>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</si>
  <si>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</si>
  <si>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</si>
  <si>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</si>
  <si>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</si>
  <si>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</si>
  <si>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</si>
  <si>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</si>
  <si>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</si>
  <si>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</si>
  <si>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</si>
  <si>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</si>
  <si>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</si>
  <si>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</si>
  <si>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</si>
  <si>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</si>
  <si>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</si>
  <si>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</si>
  <si>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</si>
  <si>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</si>
  <si>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</si>
  <si>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</si>
  <si>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</si>
  <si>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</si>
  <si>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</si>
  <si>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</si>
  <si>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Zemní práce</t>
  </si>
  <si>
    <t>STA</t>
  </si>
  <si>
    <t>1</t>
  </si>
  <si>
    <t>{df4d8495-b786-4255-8b75-9311013eb556}</t>
  </si>
  <si>
    <t>2</t>
  </si>
  <si>
    <t>/</t>
  </si>
  <si>
    <t>SO-01.01</t>
  </si>
  <si>
    <t>Uznatelné náklady - Vybudování tůní 1-11 a plochy mokřadů</t>
  </si>
  <si>
    <t>Soupis</t>
  </si>
  <si>
    <t>{f8214f9e-88d6-476f-ba64-40d6d4fe2744}</t>
  </si>
  <si>
    <t>SO-01.02</t>
  </si>
  <si>
    <t>Neuznatelné náklady</t>
  </si>
  <si>
    <t>{f1770f6a-e853-486f-9ae3-39a5b94d5b68}</t>
  </si>
  <si>
    <t>SO-02</t>
  </si>
  <si>
    <t>Vegetační úpravy</t>
  </si>
  <si>
    <t>{715b23bf-2d7b-4e78-8c86-68c48edea1e0}</t>
  </si>
  <si>
    <t>SO-02.01</t>
  </si>
  <si>
    <t>Uznatelné náklady</t>
  </si>
  <si>
    <t>{05a1d948-5d67-4e79-84db-d9cac73ff988}</t>
  </si>
  <si>
    <t>SO-02.02</t>
  </si>
  <si>
    <t>{031b99d8-3a45-4c77-ae82-021240324495}</t>
  </si>
  <si>
    <t>SO-03</t>
  </si>
  <si>
    <t>Zpevněné povrchy</t>
  </si>
  <si>
    <t>{4559f882-9979-4707-8d90-ed14f2427465}</t>
  </si>
  <si>
    <t>SO-04</t>
  </si>
  <si>
    <t>Molo</t>
  </si>
  <si>
    <t>{042c3d3c-df94-49b8-9331-00258a620a0a}</t>
  </si>
  <si>
    <t>VRN</t>
  </si>
  <si>
    <t>Vedlejší rozpočtové náklady</t>
  </si>
  <si>
    <t>{52c53f95-8792-4485-ac19-530a8da0561c}</t>
  </si>
  <si>
    <t>VRN.01</t>
  </si>
  <si>
    <t>{1c96ce84-f807-4378-af5d-81f0696a6fb6}</t>
  </si>
  <si>
    <t>VRN.02</t>
  </si>
  <si>
    <t>{5390e45f-9758-423c-9c0c-5dcce84ab257}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</si>
  <si>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</si>
  <si>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</si>
  <si>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</si>
  <si>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</si>
  <si>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</si>
  <si>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</si>
  <si>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</si>
  <si>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SO-01 - Zemní práce</t>
  </si>
  <si>
    <t>Soupis:</t>
  </si>
  <si>
    <t>SO-01.01 - Uznatelné náklady - Vybudování tůní 1-11 a plochy mokřadů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</si>
  <si>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</si>
  <si>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</si>
  <si>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</si>
  <si>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</si>
  <si>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</si>
  <si>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 - UZNATELNÉ NÁKLADY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</si>
  <si>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</si>
  <si>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</si>
  <si>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</si>
  <si>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</si>
  <si>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</si>
  <si>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</si>
  <si>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</si>
  <si>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</si>
  <si>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</si>
  <si>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</si>
  <si>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</si>
  <si>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</si>
  <si>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</si>
  <si>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</si>
  <si>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</si>
  <si>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</si>
  <si>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</si>
  <si>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</si>
  <si>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</si>
  <si>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</si>
  <si>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</si>
  <si>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</si>
  <si>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 - UZNATELNÉ NÁKLADY</t>
  </si>
  <si>
    <t>ROZPOCET</t>
  </si>
  <si>
    <t>K</t>
  </si>
  <si>
    <t>113106241.R</t>
  </si>
  <si>
    <t>Rozebrání dlažeb a dílců vozovek a ploch s přemístěním hmot na skládku na vzdálenost do 3 m nebo s naložením na dopravní prostředek, s jakoukoliv výplní spár strojně plochy jednotlivě přes 200 m2 ze silničních dílců jakýchkoliv rozměrů</t>
  </si>
  <si>
    <t>m2</t>
  </si>
  <si>
    <t>4</t>
  </si>
  <si>
    <t>-1397582785</t>
  </si>
  <si>
    <t>P</t>
  </si>
  <si>
    <t xml:space="preserve">Poznámka k položce:
Vozovka pro ochranu inženýrských sítí před poškozením, odstranění provizorní komunikace, bez výplně spár a bez podsypu.Velikost panelové plochy z výrkesu D121, panely dle požadavků správců sítí.
</t>
  </si>
  <si>
    <t>VV</t>
  </si>
  <si>
    <t>"SMVAK, Innogy, TelcoPro, cyklostezka, ČEZ Teplárenská * velikost panelu" (48+32+27+5+32)*3</t>
  </si>
  <si>
    <t>113311121</t>
  </si>
  <si>
    <t>Odstranění geosyntetik s uložením na vzdálenost do 20 m nebo naložením na dopravní prostředek geotextilie</t>
  </si>
  <si>
    <t>CS ÚRS 2018 01</t>
  </si>
  <si>
    <t>-869390564</t>
  </si>
  <si>
    <t>Poznámka k položce:
vozovka pro ochranu cyklostezky před poškozením - separační vrstva, odpovídá uložené geotextilii.</t>
  </si>
  <si>
    <t>3</t>
  </si>
  <si>
    <t>115101201</t>
  </si>
  <si>
    <t>Čerpání vody na dopravní výšku do 10 m s uvažovaným průměrným přítokem do 500 l/min</t>
  </si>
  <si>
    <t>hod</t>
  </si>
  <si>
    <t>809325257</t>
  </si>
  <si>
    <t>Poznámka k položce:
ochrana inženýrských sítí před poškozením, čerpání ze stavební jámy při obetonování IS - poždavky správce sítě TELCO PRO, časový prostor pro vykopání, položení chráničky, obetonování a zatvrdnutí betonu ve výkopu.</t>
  </si>
  <si>
    <t>121112012</t>
  </si>
  <si>
    <t xml:space="preserve">Sejmutí ornice ručně  bez vodorovného přemístění s naložením na dopravní prostředek nebo s odhozením do 3 m tloušťky vrstvy přes 150 mm</t>
  </si>
  <si>
    <t>m3</t>
  </si>
  <si>
    <t>-1778383077</t>
  </si>
  <si>
    <t>Poznámka k položce:
ornice pod přejezdy kabelů Telco u tůní 2-11. Celková plocha změřena v situaci D121, tl. snětí 0,2m.</t>
  </si>
  <si>
    <t>120*0,2</t>
  </si>
  <si>
    <t>5</t>
  </si>
  <si>
    <t>131233101.R</t>
  </si>
  <si>
    <t>Hloubení zapažených i nezapažených jam při překopech inženýrských sítí ručně objemu do 10 m3 s urovnáním dna do předepsaného profilu a spádu v horninách tř. 3 soudržných</t>
  </si>
  <si>
    <t>1457351601</t>
  </si>
  <si>
    <t xml:space="preserve">Poznámka k položce:
Výkop pro obnažení sítě Telco PRo, 3 lokality, </t>
  </si>
  <si>
    <t>(10*0,6)*3 "průřez výkopu x délka 10 m, vychází z předpokl. hl. uložení sdělené správcem sítě"</t>
  </si>
  <si>
    <t>6</t>
  </si>
  <si>
    <t>131201103</t>
  </si>
  <si>
    <t>Hloubení nezapažených jam a zářezů s urovnáním dna do předepsaného profilu a spádu v hornině tř. 3 přes 1 000 do 5 000 m3</t>
  </si>
  <si>
    <t>-825381356</t>
  </si>
  <si>
    <t>Poznámka k položce:
tůně nad hladinou podzemní vody</t>
  </si>
  <si>
    <t>"tůň 1 + tůně 2 až 11" 3820+520 "odečteno z DMT"</t>
  </si>
  <si>
    <t>7</t>
  </si>
  <si>
    <t>131201104.R</t>
  </si>
  <si>
    <t>Hloubení nezapažených jam a zářezů pod vodou s urovnáním dna do předepsaného profilu a spádu v hornině tř. 3 přes 5 000 m3</t>
  </si>
  <si>
    <t>2020607730</t>
  </si>
  <si>
    <t xml:space="preserve">Poznámka k položce:
tůně pod hladinou podzemní vody,  cena včetně svislého přemístění výkopku a naložení na dopravní prostředek</t>
  </si>
  <si>
    <t>"tůň 1 + tůně 2 až 11" 11629+2079 "kubatury odečteny z DMT"</t>
  </si>
  <si>
    <t>8</t>
  </si>
  <si>
    <t>131201109</t>
  </si>
  <si>
    <t>Hloubení nezapažených jam a zářezů s urovnáním dna do předepsaného profilu a spádu Příplatek k cenám za lepivost horniny tř. 3</t>
  </si>
  <si>
    <t>1606882450</t>
  </si>
  <si>
    <t>"nad HPV + pod HPV" 4340+13708</t>
  </si>
  <si>
    <t>9</t>
  </si>
  <si>
    <t>167101102</t>
  </si>
  <si>
    <t xml:space="preserve">Nakládání, skládání a překládání neulehlého výkopku nebo sypaniny  nakládání, množství přes 100 m3, z hornin tř. 1 až 4</t>
  </si>
  <si>
    <t>-95950967</t>
  </si>
  <si>
    <t>"podsyp z cyklostezky; štěrkopískové lože pod panely chránící cyklostezku" 2,4</t>
  </si>
  <si>
    <t>"ornice z mezideponií - část: Ornice z tůně 1, výměra x tloušťka" 13515*0,2</t>
  </si>
  <si>
    <t>Součet</t>
  </si>
  <si>
    <t>10</t>
  </si>
  <si>
    <t>121101101</t>
  </si>
  <si>
    <t xml:space="preserve">Sejmutí ornice nebo lesní půdy  s vodorovným přemístěním na hromady v místě upotřebení nebo na dočasné či trvalé skládky se složením, na vzdálenost do 50 m</t>
  </si>
  <si>
    <t>1758444262</t>
  </si>
  <si>
    <t>"tůně 2-11 + mokřady, výměra ploch ze situace" 10580*0,2</t>
  </si>
  <si>
    <t>"tůň 1, plocha*tl. snětí"13515*0,2</t>
  </si>
  <si>
    <t>11</t>
  </si>
  <si>
    <t>162301101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</si>
  <si>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</si>
  <si>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1875022708</t>
  </si>
  <si>
    <t xml:space="preserve">Poznámka k položce:
Vodorovné přemístění výkopku nebo sypaniny po suchu  na obvyklém dopravním prostředku, bez naložení výkopku, avšak se složením bez rozhrnutí z horniny tř. 1 až 4 na vzdálenost přes 50 do 500 m</t>
  </si>
  <si>
    <t>"přesun ornice z mezideponia na místa zpětného ohumusování, ornice z tůně T1" 2703</t>
  </si>
  <si>
    <t>"uložení ornice na mezideponium, ornice z tůně T1" 2703</t>
  </si>
  <si>
    <t>"výkopek z tůně 1, přesun na modelaci 1" 15449</t>
  </si>
  <si>
    <t>"výkopek z tůní 2-11, přesun na modelaci 2" 2599</t>
  </si>
  <si>
    <t>"štěrkopískové lože zpod vybraných panelů, lože pod panely na cykostezce" 2,4</t>
  </si>
  <si>
    <t>12</t>
  </si>
  <si>
    <t>162301102</t>
  </si>
  <si>
    <t xml:space="preserve">Vodorovné přemístění výkopku nebo sypaniny po suchu  na obvyklém dopravním prostředku, bez naložení výkopku, avšak se složením bez rozhrnutí z horniny tř. 1 až 4 na vzdálenost přes 500 do 1 000 m</t>
  </si>
  <si>
    <t>1184057908</t>
  </si>
  <si>
    <t>Poznámka k položce:
odvoz na pozemek 2445/1, tj. vzdálenost 850 m</t>
  </si>
  <si>
    <t xml:space="preserve">"ornice z tůně 2-11 +  mokřady" 2116</t>
  </si>
  <si>
    <t>13</t>
  </si>
  <si>
    <t>171201101</t>
  </si>
  <si>
    <t xml:space="preserve">Uložení sypaniny do násypů  s rozprostřením sypaniny ve vrstvách a s hrubým urovnáním nezhutněných z jakýchkoliv hornin</t>
  </si>
  <si>
    <t>-146783454</t>
  </si>
  <si>
    <t>"modelace 1, z výkopku tůně 1" 15449</t>
  </si>
  <si>
    <t>"modelace 2, z výkopku tůní 2-11" 2599</t>
  </si>
  <si>
    <t>"rozhrnutí podsypu, pískové lože nad vedením plynovodu, pod panely - na tl. do 5 cm" 63</t>
  </si>
  <si>
    <t>14</t>
  </si>
  <si>
    <t>174101101.R</t>
  </si>
  <si>
    <t xml:space="preserve">Zásyp sypaninou z jakékoliv horniny  s uložením výkopku ve vrstvách se zhutněním jam, šachet, rýh nebo kolem objektů v těchto vykopávkách</t>
  </si>
  <si>
    <t>335406246</t>
  </si>
  <si>
    <t>Poznámka k položce:
zásyp v okolí inženýrských sítí, vykopnaý objem kvůli ochraně sítě TELCO PRO.</t>
  </si>
  <si>
    <t>181301103.R</t>
  </si>
  <si>
    <t>Rozprostření a urovnání ornice v rovině nebo ve svahu sklonu do 1:5 při souvislé ploše do 500 m2, tl. vrstvy přes 150 do 200 mm</t>
  </si>
  <si>
    <t>964960264</t>
  </si>
  <si>
    <t>Poznámka k položce:
Plocha přejezdů přes sítě TELCO PRO, po likvidaci panelových přejezdů dojde znovu k rozprostření ornice na ploše snětí.</t>
  </si>
  <si>
    <t>16</t>
  </si>
  <si>
    <t>181301112</t>
  </si>
  <si>
    <t>Rozprostření a urovnání ornice v rovině nebo ve svahu sklonu do 1:5 při souvislé ploše přes 500 m2, tl. vrstvy přes 100 do 150 mm</t>
  </si>
  <si>
    <t>-358410167</t>
  </si>
  <si>
    <t>Poznámka k položce:
pozemek p.č. KN 2445/1</t>
  </si>
  <si>
    <t>"ornice z tůně 2-11+mokřady, tl. 0,15m rozprostření určena rozhodnutím MŽP" 2116/0,15</t>
  </si>
  <si>
    <t>17</t>
  </si>
  <si>
    <t>181301113</t>
  </si>
  <si>
    <t>Rozprostření a urovnání ornice v rovině nebo ve svahu sklonu do 1:5 při souvislé ploše přes 500 m2, tl. vrstvy přes 150 do 200 mm</t>
  </si>
  <si>
    <t>-779351249</t>
  </si>
  <si>
    <t>"modelace 1 a okolí tůně 1" 2703/0,2</t>
  </si>
  <si>
    <t>18</t>
  </si>
  <si>
    <t>181951101</t>
  </si>
  <si>
    <t xml:space="preserve">Úprava pláně vyrovnáním výškových rozdílů  v hornině tř. 1 až 4 bez zhutnění</t>
  </si>
  <si>
    <t>636510395</t>
  </si>
  <si>
    <t>Poznámka k položce:
zarovnání deprese v jižní části staveniště, odměřeno v situaci</t>
  </si>
  <si>
    <t>19</t>
  </si>
  <si>
    <t>182201101</t>
  </si>
  <si>
    <t xml:space="preserve">Svahování trvalých svahů do projektovaných profilů  s potřebným přemístěním výkopku při svahování násypů v jakékoliv hornině</t>
  </si>
  <si>
    <t>72372117</t>
  </si>
  <si>
    <t>Poznámka k položce:
odměřeno v situaci D121</t>
  </si>
  <si>
    <t>"terénní modelace 1" 12930</t>
  </si>
  <si>
    <t>"terénní modelace 2" 3820</t>
  </si>
  <si>
    <t>20</t>
  </si>
  <si>
    <t>183403152</t>
  </si>
  <si>
    <t xml:space="preserve">Obdělání půdy  vláčením v rovině nebo na svahu do 1:5</t>
  </si>
  <si>
    <t>-130924750</t>
  </si>
  <si>
    <t>Poznámka k položce:
povláčení transportní linie odvozu ornice přes cizí pozemky</t>
  </si>
  <si>
    <t>"délka dopravní trasy x šířka" 820 *4</t>
  </si>
  <si>
    <t>183551313</t>
  </si>
  <si>
    <t xml:space="preserve">Úprava zemědělské půdy - orba  střední, hl. do 0,24 m, na ploše jednotlivě do 5 ha, o sklonu do 5°</t>
  </si>
  <si>
    <t>ha</t>
  </si>
  <si>
    <t>644151248</t>
  </si>
  <si>
    <t>Poznámka k položce:
zorání transportní linie odvozu ornice přes cizí pozemky</t>
  </si>
  <si>
    <t>"délka dopravní trasy x šířka" 820*4/10000</t>
  </si>
  <si>
    <t>Vodorovné konstrukce</t>
  </si>
  <si>
    <t>22</t>
  </si>
  <si>
    <t>451577877</t>
  </si>
  <si>
    <t xml:space="preserve">Podklad nebo lože pod dlažbu (přídlažbu)  v ploše vodorovné nebo ve sklonu do 1:5, tloušťky od 30 do 100 mm ze štěrkopísku</t>
  </si>
  <si>
    <t>1909576464</t>
  </si>
  <si>
    <t>Poznámka k položce:
pod vybrané silniční panely, ochrana cyklostezky</t>
  </si>
  <si>
    <t>"plocha, viz TZ D1" 6*4</t>
  </si>
  <si>
    <t>23</t>
  </si>
  <si>
    <t>M</t>
  </si>
  <si>
    <t>58337344.R</t>
  </si>
  <si>
    <t>štěrkopísek frakce 0-32</t>
  </si>
  <si>
    <t>t</t>
  </si>
  <si>
    <t>-1321000163</t>
  </si>
  <si>
    <t>Poznámka k položce:
lože pod vybrané panely</t>
  </si>
  <si>
    <t>"objem x objemová hmotnost" 2,4*1,577</t>
  </si>
  <si>
    <t>24</t>
  </si>
  <si>
    <t>451577877.R</t>
  </si>
  <si>
    <t>-1641972673</t>
  </si>
  <si>
    <t>Poznámka k položce:
přejezdy přes plynovod</t>
  </si>
  <si>
    <t>"plocha přejezdu s přesahem, 2 přejezdy, šířka x délka x počet " 7*9*2</t>
  </si>
  <si>
    <t>25</t>
  </si>
  <si>
    <t>58337302.R</t>
  </si>
  <si>
    <t>štěrkopísek frakce 0/16</t>
  </si>
  <si>
    <t>277877366</t>
  </si>
  <si>
    <t>26</t>
  </si>
  <si>
    <t>451579877.R</t>
  </si>
  <si>
    <t xml:space="preserve">Podklad nebo lože pod dlažbu (přídlažbu)  Příplatek k cenám za každých dalších i započatých 10 mm tloušťky podkladu nebo lože přes 100 mm ze štěrkopísku</t>
  </si>
  <si>
    <t>1479895509</t>
  </si>
  <si>
    <t>Poznámka k položce:
přejezdy přes plynovod, tloušťka podsypu vychází z požadavku správce sítě.</t>
  </si>
  <si>
    <t>"plocha přejezdu s přesahem, 2 přejezdy, tloušťka 4*10 cm" 7*9*2*4</t>
  </si>
  <si>
    <t>Komunikace pozemní</t>
  </si>
  <si>
    <t>27</t>
  </si>
  <si>
    <t>584121111.R</t>
  </si>
  <si>
    <t xml:space="preserve">Osazení silničních dílců ze železového betonu  s podkladem z kameniva těženého do tl. 40 mm jakéhokoliv druhu a velikosti</t>
  </si>
  <si>
    <t>-1585449846</t>
  </si>
  <si>
    <t>28</t>
  </si>
  <si>
    <t>59381009</t>
  </si>
  <si>
    <t>panel silniční 300x100x15 cm</t>
  </si>
  <si>
    <t>kus</t>
  </si>
  <si>
    <t>1647796876</t>
  </si>
  <si>
    <t>Poznámka k položce:
Trojnásobná obratovost, tj. počet panelů započtený v rozpočtu je 1/3 počtu panelů použitých na stavbě. Pnaley jsou umístěny kvůli ochraně inženýrských sítí uložených v zemi, vychází z požadavků správců sítí, viz zpráva B.</t>
  </si>
  <si>
    <t>"(SMVAK + Innogy + TelcoPro + cyklostezka + ČEZ Teplárenská)/3násobná obratovost" (48+32+27+5+32)/3</t>
  </si>
  <si>
    <t>Trubní vedení</t>
  </si>
  <si>
    <t>29</t>
  </si>
  <si>
    <t>899623161</t>
  </si>
  <si>
    <t>Obetonování potrubí nebo zdiva stok betonem prostým v otevřeném výkopu, beton tř. C 20/25</t>
  </si>
  <si>
    <t>-586956796</t>
  </si>
  <si>
    <t>Poznámka k položce:
obetonávka chráničky, délka 9 m, počet výkopů 3, poloměr betonového válce 0,25 m, poždavky správce na ochranu sítě TelcoPro, viz zpráva B.</t>
  </si>
  <si>
    <t>30</t>
  </si>
  <si>
    <t>899914114.R</t>
  </si>
  <si>
    <t>Montáž ocelové chráničky v otevřeném výkopu vnějšího průměru D 324 x 10 mm</t>
  </si>
  <si>
    <t>m</t>
  </si>
  <si>
    <t>-1237323087</t>
  </si>
  <si>
    <t>Poznámka k položce:
Počet výkopů 3, délka jednoho úseku sítě umisťované do chráničky je 9m, vychází z požadavků správce sítě TelcoPro, viz zpráva B.</t>
  </si>
  <si>
    <t>9+9+9</t>
  </si>
  <si>
    <t>31</t>
  </si>
  <si>
    <t>14011016.R.1</t>
  </si>
  <si>
    <t>HDPE chránička dělená</t>
  </si>
  <si>
    <t>1779428299</t>
  </si>
  <si>
    <t>Ostatní konstrukce a práce, bourání</t>
  </si>
  <si>
    <t>32</t>
  </si>
  <si>
    <t>919726122</t>
  </si>
  <si>
    <t>Geotextilie netkaná pro ochranu, separaci nebo filtraci měrná hmotnost přes 200 do 300 g/m2</t>
  </si>
  <si>
    <t>2108427739</t>
  </si>
  <si>
    <t>Poznámka k položce:
plocha pod podsyp štěrkopískem zvětšená o 0,5 m na všech stranách, na ochranu cyklostezky pod uloženými panely</t>
  </si>
  <si>
    <t>997</t>
  </si>
  <si>
    <t>Přesun sutě</t>
  </si>
  <si>
    <t>33</t>
  </si>
  <si>
    <t>997221571</t>
  </si>
  <si>
    <t xml:space="preserve">Vodorovná doprava vybouraných hmot  bez naložení, ale se složením a s hrubým urovnáním na vzdálenost do 1 km</t>
  </si>
  <si>
    <t>-2087455395</t>
  </si>
  <si>
    <t>Poznámka k položce:
zde jsou zahrnuty požadavky na přesun ŽB dílců z odstraňované provizorní komunikace, odvoz mimo staveniště</t>
  </si>
  <si>
    <t>34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</si>
  <si>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</si>
  <si>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</si>
  <si>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2070525669</t>
  </si>
  <si>
    <t>Poznámka k položce:
počítána dopravní vzdálenost 20 km</t>
  </si>
  <si>
    <t>176,284*20 'Přepočtené koeficientem množství</t>
  </si>
  <si>
    <t>35</t>
  </si>
  <si>
    <t>997221612</t>
  </si>
  <si>
    <t xml:space="preserve">Nakládání na dopravní prostředky  pro vodorovnou dopravu vybouraných hmot</t>
  </si>
  <si>
    <t>2109536096</t>
  </si>
  <si>
    <t>998</t>
  </si>
  <si>
    <t>Přesun hmot</t>
  </si>
  <si>
    <t>36</t>
  </si>
  <si>
    <t>998225111</t>
  </si>
  <si>
    <t xml:space="preserve">Přesun hmot pro komunikace s krytem z kameniva, monolitickým betonovým nebo živičným  dopravní vzdálenost do 200 m jakékoliv délky objektu</t>
  </si>
  <si>
    <t>-1777507210</t>
  </si>
  <si>
    <t>37</t>
  </si>
  <si>
    <t>998225194</t>
  </si>
  <si>
    <t xml:space="preserve">Přesun hmot pro komunikace s krytem z kameniva, monolitickým betonovým nebo živičným  Příplatek k ceně za zvětšený přesun přes vymezenou největší dopravní vzdálenost do 5000 m</t>
  </si>
  <si>
    <t>1652792087</t>
  </si>
  <si>
    <t>38</t>
  </si>
  <si>
    <t>998225195</t>
  </si>
  <si>
    <t xml:space="preserve">Přesun hmot pro komunikace s krytem z kameniva, monolitickým betonovým nebo živičným  Příplatek k ceně za zvětšený přesun přes vymezenou největší dopravní vzdálenost za každých dalších 5000 m přes 5000 m</t>
  </si>
  <si>
    <t>1862509451</t>
  </si>
  <si>
    <t>206,116*3 'Přepočtené koeficientem množství</t>
  </si>
  <si>
    <t>SO-01.02 - Neuznatelné náklady</t>
  </si>
  <si>
    <t>HSV - Práce a dodávky HSV</t>
  </si>
  <si>
    <t>Práce a dodávky HSV</t>
  </si>
  <si>
    <t>-358355162</t>
  </si>
  <si>
    <t>"manipulační plocha sever + půdorys modelace 2, výměra ploch ze sit. D121*tl.snímané ornice" 5120*0,2</t>
  </si>
  <si>
    <t>"manipulační plocha jih, rozh. MŽP" 32190*0,2</t>
  </si>
  <si>
    <t>"mezideponia, objem určený rozhodnutím MŽP" 1647</t>
  </si>
  <si>
    <t>-1387856444</t>
  </si>
  <si>
    <t>"ornice z mezideponií - část: Ornice z manipulační plochy JIH" 2925</t>
  </si>
  <si>
    <t>560081928</t>
  </si>
  <si>
    <t>"rozvoz ornice na plochy výsadeb k vylepšení stanoviště, objem dle rozh. MŽP" 2489</t>
  </si>
  <si>
    <t>"uložení ornice na modelaci 2 a manipulační plocha sever" 1024</t>
  </si>
  <si>
    <t>"přesun ornice z mezideponia na místo zpětného ohumusování, ornice z manipulační plochy jih" 2925</t>
  </si>
  <si>
    <t>"uložení ornice na mezideponium, ornice z manipulační plochy jih" 2925</t>
  </si>
  <si>
    <t>929627002</t>
  </si>
  <si>
    <t>"ornice z manipulační plochy sever + půdorys modelace 2" 1024</t>
  </si>
  <si>
    <t>-1912784562</t>
  </si>
  <si>
    <t>"ornice z manipulační plochy sever+půdorys modelace 2" 1024/0,15</t>
  </si>
  <si>
    <t>1690450157</t>
  </si>
  <si>
    <t>"modelace 2 a manipulační plocha sever" 1024/0,2</t>
  </si>
  <si>
    <t>"plochy výsadeb dřevin, vylepšení stanoviště" 2489/0,2</t>
  </si>
  <si>
    <t>"modelace 1 a okolí tůně 1 - rozhrnutí ornice manipulační plochy jih " 2925/0,2</t>
  </si>
  <si>
    <t>"plochy mezideponií" 1647/0,2</t>
  </si>
  <si>
    <t>keře_skup</t>
  </si>
  <si>
    <t>počet navržených keřů ve skupinách</t>
  </si>
  <si>
    <t>ks</t>
  </si>
  <si>
    <t>1470</t>
  </si>
  <si>
    <t>nový_trávník_celkem</t>
  </si>
  <si>
    <t>plocha založeného trávníku celkem</t>
  </si>
  <si>
    <t>87735</t>
  </si>
  <si>
    <t>ods_ruderal</t>
  </si>
  <si>
    <t>odstranění ruderálu na plochách celkem</t>
  </si>
  <si>
    <t>91800</t>
  </si>
  <si>
    <t>oplocení_skupin</t>
  </si>
  <si>
    <t>oplocenka skupin dřevin</t>
  </si>
  <si>
    <t>1730</t>
  </si>
  <si>
    <t>plocha_úpravy_rovina</t>
  </si>
  <si>
    <t>plocha pro výsadbu v rovině</t>
  </si>
  <si>
    <t>77245</t>
  </si>
  <si>
    <t>poloodrostky</t>
  </si>
  <si>
    <t>poloodrostky celkem</t>
  </si>
  <si>
    <t>2051</t>
  </si>
  <si>
    <t>stromy_celkem</t>
  </si>
  <si>
    <t>navržené vzrostlé stromy celkem</t>
  </si>
  <si>
    <t>469</t>
  </si>
  <si>
    <t>SO-02 - Vegetační úpravy</t>
  </si>
  <si>
    <t>terénní_modelace</t>
  </si>
  <si>
    <t>plocha navržených terénních modelací</t>
  </si>
  <si>
    <t>14555</t>
  </si>
  <si>
    <t>zálivka</t>
  </si>
  <si>
    <t>množství zálivek ve třech letech údržby</t>
  </si>
  <si>
    <t>SO-02.01 - Uznatelné náklady</t>
  </si>
  <si>
    <t>k.ú. Nový Bohumín</t>
  </si>
  <si>
    <t>Město Bohumín, Masarykova 158, 735 81 Bohumín</t>
  </si>
  <si>
    <t>Atregia, s.r.o., Šebrov 215, 679 22</t>
  </si>
  <si>
    <t xml:space="preserve">    N06 - Sadové úpravy</t>
  </si>
  <si>
    <t xml:space="preserve">      998 - Přesun hmot</t>
  </si>
  <si>
    <t xml:space="preserve">      N03 - Příprava půdy</t>
  </si>
  <si>
    <t xml:space="preserve">      N08 - Výsadba dřevin</t>
  </si>
  <si>
    <t xml:space="preserve">        N05 - Materiál pro výsadbu</t>
  </si>
  <si>
    <t xml:space="preserve">          N04 - Keře</t>
  </si>
  <si>
    <t xml:space="preserve">          N07 - Stromy</t>
  </si>
  <si>
    <t xml:space="preserve">      N09 - Založení trávníku</t>
  </si>
  <si>
    <t xml:space="preserve">    N099 - Následná péče po dobu 3 let</t>
  </si>
  <si>
    <t>111111331</t>
  </si>
  <si>
    <t>Odstranění ruderálního porostu z plochy přes 500 m2 v rovině nebo na svahu do 1:5</t>
  </si>
  <si>
    <t>1578066747</t>
  </si>
  <si>
    <t>R-171201201</t>
  </si>
  <si>
    <t>Uložení bioodpadu na místo určené investorem</t>
  </si>
  <si>
    <t>vlastní položka</t>
  </si>
  <si>
    <t>-288644416</t>
  </si>
  <si>
    <t>"objem ruderálu"ods_ruderal*0,5*0,1</t>
  </si>
  <si>
    <t>bioodpad_1</t>
  </si>
  <si>
    <t>R-997221855</t>
  </si>
  <si>
    <t>Poplatek za uložení bioodpadu</t>
  </si>
  <si>
    <t>-1737437372</t>
  </si>
  <si>
    <t>"převod z m3 na kg a tuny"bioodpad_1*550/1000</t>
  </si>
  <si>
    <t>N06</t>
  </si>
  <si>
    <t>Sadové úpravy</t>
  </si>
  <si>
    <t>79</t>
  </si>
  <si>
    <t>998231311</t>
  </si>
  <si>
    <t>Přesun hmot pro sadovnické a krajinářské úpravy - strojně dopravní vzdálenost do 5000 m</t>
  </si>
  <si>
    <t>-716605642</t>
  </si>
  <si>
    <t>80</t>
  </si>
  <si>
    <t>998231411</t>
  </si>
  <si>
    <t>Přesun hmot pro sadovnické a krajinářské úpravy - ručně bez užití mechanizace vodorovná dopravní vzdálenost do 100 m</t>
  </si>
  <si>
    <t>118138063</t>
  </si>
  <si>
    <t>N03</t>
  </si>
  <si>
    <t>Příprava půdy</t>
  </si>
  <si>
    <t>183403114</t>
  </si>
  <si>
    <t>Obdělání půdy kultivátorováním v rovině nebo na svahu do 1:5</t>
  </si>
  <si>
    <t>593346471</t>
  </si>
  <si>
    <t>1947405894</t>
  </si>
  <si>
    <t>183551213</t>
  </si>
  <si>
    <t xml:space="preserve">Úprava zemědělské půdy - orba  hluboká, hl. přes 0,24 do 0,30 m, na ploše jednotlivě do 5 ha, o sklonu do 5°</t>
  </si>
  <si>
    <t>726514736</t>
  </si>
  <si>
    <t>plocha_úpravy_rovina/10000</t>
  </si>
  <si>
    <t>183551413</t>
  </si>
  <si>
    <t xml:space="preserve">Úprava zemědělské půdy - orba  rotačním kypřičem, hl. do 0,15 m, na ploše jednotlivě do 5 ha, o sklonu do 5°</t>
  </si>
  <si>
    <t>-993351775</t>
  </si>
  <si>
    <t>N08</t>
  </si>
  <si>
    <t>Výsadba dřevin</t>
  </si>
  <si>
    <t>183101113</t>
  </si>
  <si>
    <t xml:space="preserve">Hloubení jamek pro vysazování rostlin v zemině tř.1 až 4 bez výměny půdy  v rovině nebo na svahu do 1:5, objemu přes 0,02 do 0,05 m3</t>
  </si>
  <si>
    <t>512</t>
  </si>
  <si>
    <t>-1894419254</t>
  </si>
  <si>
    <t>183101114</t>
  </si>
  <si>
    <t xml:space="preserve">Hloubení jamek pro vysazování rostlin v zemině tř.1 až 4 bez výměny půdy  v rovině nebo na svahu do 1:5, objemu přes 0,05 do 0,125 m3</t>
  </si>
  <si>
    <t>-1084442221</t>
  </si>
  <si>
    <t>"stromy ok 6-8"197</t>
  </si>
  <si>
    <t>183101115</t>
  </si>
  <si>
    <t>Hloubení jamek pro vysazování rostlin v zemině tř.1 až 4 bez výměny půdy v rovině nebo na svahu do 1:5, objemu přes 0,125 do 0,40 m3</t>
  </si>
  <si>
    <t>1020071619</t>
  </si>
  <si>
    <t>"stromy ok 8-10"254</t>
  </si>
  <si>
    <t>183111113</t>
  </si>
  <si>
    <t>Hloubení jamek pro vysazování rostlin v zemině tř.1 až 4 bez výměny půdy v rovině nebo na svahu do 1:5, objemu přes 0,005 do 0,01 m3</t>
  </si>
  <si>
    <t>-484101845</t>
  </si>
  <si>
    <t>184102111</t>
  </si>
  <si>
    <t>Výsadba dřeviny s balem do předem vyhloubené jamky se zalitím v rovině nebo na svahu do 1:5, při průměru balu přes 100 do 200 mm, vč. komparativního řezu</t>
  </si>
  <si>
    <t>462036962</t>
  </si>
  <si>
    <t>184102112</t>
  </si>
  <si>
    <t xml:space="preserve">Výsadba dřeviny s balem do předem vyhloubené jamky se zalitím  v rovině nebo na svahu do 1:5, při průměru balu přes 200 do 300 mm</t>
  </si>
  <si>
    <t>-1720330094</t>
  </si>
  <si>
    <t>184102114</t>
  </si>
  <si>
    <t xml:space="preserve">Výsadba dřeviny s balem do předem vyhloubené jamky se zalitím v rovině nebo na svahu do 1:5, při průměru balu přes 400 do 500 mm,  vč. komparativního řezu</t>
  </si>
  <si>
    <t>1712541688</t>
  </si>
  <si>
    <t>184102115</t>
  </si>
  <si>
    <t xml:space="preserve">Výsadba dřeviny s balem do předem vyhloubené jamky se zalitím  v rovině nebo na svahu do 1:5, při průměru balu přes 500 do 600 mm, vč. komparativního řezu</t>
  </si>
  <si>
    <t>-1795066300</t>
  </si>
  <si>
    <t>184215111</t>
  </si>
  <si>
    <t>Ukotvení dřeviny kůly jedním kůlem, délky do 1 m</t>
  </si>
  <si>
    <t>-1187275016</t>
  </si>
  <si>
    <t>"stromy D2, D5, D8"75+7+330</t>
  </si>
  <si>
    <t>184215123</t>
  </si>
  <si>
    <t>Ukotvení dřeviny kůly dvěma kůly, délky přes 2 do 3 m</t>
  </si>
  <si>
    <t>1329678408</t>
  </si>
  <si>
    <t>"stromy v D3, D4"18+39</t>
  </si>
  <si>
    <t>184215412</t>
  </si>
  <si>
    <t>Zhotovení závlahové mísy u solitérních dřevin v rovině nebo na svahu do 1:5, o průměru mísy přes 0,5 do 1 m</t>
  </si>
  <si>
    <t>-941956997</t>
  </si>
  <si>
    <t>184813121.1</t>
  </si>
  <si>
    <t>Ochrana dřevin před okusem mechanicky králičím pletivem v rovině a svahu do 1:5</t>
  </si>
  <si>
    <t>-1596879076</t>
  </si>
  <si>
    <t>R-10091</t>
  </si>
  <si>
    <t>Celoplastové pletivo, výška do 1500 mm, velikost ok 27/27mm, barva zelená, balení po 50bm</t>
  </si>
  <si>
    <t>-1907796014</t>
  </si>
  <si>
    <t>R-1010</t>
  </si>
  <si>
    <t>Vázací drát poplastovaný 2,0mm/50m zelený, balení po 50bm</t>
  </si>
  <si>
    <t>595100658</t>
  </si>
  <si>
    <t>184813134</t>
  </si>
  <si>
    <t>Ochrana dřevin před okusem zvěří chemicky nátěrem, v rovině nebo ve svahu do 1:5 listnatých, výšky přes 70 cm</t>
  </si>
  <si>
    <t>1383718059</t>
  </si>
  <si>
    <t>"výsadby D2+D6"255+140</t>
  </si>
  <si>
    <t>184911111</t>
  </si>
  <si>
    <t>Uvázání dřeviny dvěma úvazky ke stávajícímu kůlu</t>
  </si>
  <si>
    <t>1580244448</t>
  </si>
  <si>
    <t>"stromy D2, D3, D4, D5, D8"stromy_celkem</t>
  </si>
  <si>
    <t>R-1004-3</t>
  </si>
  <si>
    <t>Kůl dřevěný frézovaný s fazetou a špicí, s tlakovou impregmnací, délka 250 cm, průměr 6 cm</t>
  </si>
  <si>
    <t>-194792265</t>
  </si>
  <si>
    <t>"počet stromů*1ks kůlů ke každému"412*1</t>
  </si>
  <si>
    <t>"počet stromů*2ks kůlů ke každému"57*2</t>
  </si>
  <si>
    <t>R-1008</t>
  </si>
  <si>
    <t>Úvazek bavlněný, šířka 30 mm, balení po 50bm</t>
  </si>
  <si>
    <t>-2081339337</t>
  </si>
  <si>
    <t>"1,5m úvazku/1ks stromu"1,5*stromy_celkem</t>
  </si>
  <si>
    <t>184911421</t>
  </si>
  <si>
    <t>Mulčování vysazených rostlin mulčovací kůrou, tl. do 100 mm v rovině nebo na svahu do 1:5</t>
  </si>
  <si>
    <t>-273215943</t>
  </si>
  <si>
    <t>"stromy - výměra dle sumarizace ploch v TZ"23+6+12+2+99</t>
  </si>
  <si>
    <t>"poloodrostky a keře v pásech - sumarizace ploch v TZ"605+607+1370+1160</t>
  </si>
  <si>
    <t>103911000</t>
  </si>
  <si>
    <t xml:space="preserve">Výrobky ostatní kůra mulčovací              VL</t>
  </si>
  <si>
    <t>2057863997</t>
  </si>
  <si>
    <t>3884*0,1 'Přepočtené koeficientem množství</t>
  </si>
  <si>
    <t>185802114</t>
  </si>
  <si>
    <t>Aplikace půdního kondicionéru k jednotlivým rostlinám a na široko v rovině a svahu do 1:5</t>
  </si>
  <si>
    <t>-431206851</t>
  </si>
  <si>
    <t>231,63*0,001 'Přepočtené koeficientem množství</t>
  </si>
  <si>
    <t>251911550</t>
  </si>
  <si>
    <t>Půdní kondicionér vícesložkový včetně dovozu</t>
  </si>
  <si>
    <t>kg</t>
  </si>
  <si>
    <t>1079836184</t>
  </si>
  <si>
    <t>"stromy - množství 0,3 kg/kus"0,3*stromy_celkem</t>
  </si>
  <si>
    <t>"poloodrostky - množství 0,03 kg/kus"0,03*poloodrostky</t>
  </si>
  <si>
    <t>"keře - množství 0,02 kg/kus"0,02*keře_skup</t>
  </si>
  <si>
    <t>185804312</t>
  </si>
  <si>
    <t>Zalití rostlin vodou plochy záhonů jednotlivě přes 20 m2</t>
  </si>
  <si>
    <t>-1534855426</t>
  </si>
  <si>
    <t>"stromy - převod na m3*počet stromů"(80/1000)*stromy_celkem</t>
  </si>
  <si>
    <t>"poloodrostky - převod na m3*počet stromů"(10/1000)*poloodrostky</t>
  </si>
  <si>
    <t>"keře skupiny - převod na m3*ks"(10/1000)*keře_skup</t>
  </si>
  <si>
    <t>185851121</t>
  </si>
  <si>
    <t>Dovoz vody pro zálivku rostlin na vzdálenost do 1000 m</t>
  </si>
  <si>
    <t>-151468974</t>
  </si>
  <si>
    <t>185851129</t>
  </si>
  <si>
    <t>Dovoz vody pro zálivku rostlin Příplatek k ceně za každých dalších i započatých 1000 m</t>
  </si>
  <si>
    <t>-1621049605</t>
  </si>
  <si>
    <t>082113210</t>
  </si>
  <si>
    <t>voda pitná voda pro ostatní odběratele</t>
  </si>
  <si>
    <t>-2035225554</t>
  </si>
  <si>
    <t>348951250</t>
  </si>
  <si>
    <t>Oplocení lesních kultur dřevěnými kůly průměru do 120 mm, bez impregnace, v osové vzdálenosti 3 m, v oplocení výšky 1,5 m, s drátěným pletivem výšky 1 m a s dvěma řadami ocelového drátu taženého, průměru 3 mm, velikost ok pletiva 5x5 cm, v lomových a koncových bodech umístěny vzpěry</t>
  </si>
  <si>
    <t>-1639306190</t>
  </si>
  <si>
    <t>348952262</t>
  </si>
  <si>
    <t>Oplocení lesních kultur dřevěnými kůly vrata z plotových tyček, výšky 1,5 m, plochy přes 2 do 10 m2</t>
  </si>
  <si>
    <t>1540186102</t>
  </si>
  <si>
    <t>"odečteno z výkresu"22</t>
  </si>
  <si>
    <t>R-914911511.1.1</t>
  </si>
  <si>
    <t>Natření kmene průměru kmene do 200 mm proti korní spále speciálním nátěrem, včetně očištění kmene</t>
  </si>
  <si>
    <t>-683493426</t>
  </si>
  <si>
    <t>100</t>
  </si>
  <si>
    <t>Ochranný nátěr na kmeny proti korní spále způsobené teplotními vlivy - základový + ochranný nátěr</t>
  </si>
  <si>
    <t>-714511738</t>
  </si>
  <si>
    <t>N05</t>
  </si>
  <si>
    <t>Materiál pro výsadbu</t>
  </si>
  <si>
    <t>N04</t>
  </si>
  <si>
    <t>Keře</t>
  </si>
  <si>
    <t>58</t>
  </si>
  <si>
    <t>R_300230</t>
  </si>
  <si>
    <t>Corylus avellana, v 40-60, ko 1,5l, ztratné 3% v ceně</t>
  </si>
  <si>
    <t>-621897719</t>
  </si>
  <si>
    <t>59</t>
  </si>
  <si>
    <t>SLL0566</t>
  </si>
  <si>
    <t>Crataegus laevigata, 1xp, v 60-100 cm, ko 1,5l, ztratné 3% v ceně</t>
  </si>
  <si>
    <t>18505161</t>
  </si>
  <si>
    <t>60</t>
  </si>
  <si>
    <t>R_300021.1</t>
  </si>
  <si>
    <t>Euonymus europaeus, v 40-60 cm, ko 1,5l, ztratné 3% v ceně</t>
  </si>
  <si>
    <t>114254929</t>
  </si>
  <si>
    <t>61</t>
  </si>
  <si>
    <t>R_300025</t>
  </si>
  <si>
    <t>Frangula alnus, v 60-100 cm, ko 1,5l, ztratné 3% v ceně</t>
  </si>
  <si>
    <t>8076062</t>
  </si>
  <si>
    <t>62</t>
  </si>
  <si>
    <t>R_300097</t>
  </si>
  <si>
    <t>Prunus spinosa, v 40-60 cm, ko 1,5l, ztratné 3% v ceně</t>
  </si>
  <si>
    <t>-2131865608</t>
  </si>
  <si>
    <t>63</t>
  </si>
  <si>
    <t>R_2000883</t>
  </si>
  <si>
    <t>Salix caprea, v 60-100, ko 1,5l, ztratné 3% v ceně</t>
  </si>
  <si>
    <t>1091560801</t>
  </si>
  <si>
    <t>64</t>
  </si>
  <si>
    <t>R_2000884</t>
  </si>
  <si>
    <t>Salix cinerea, v 70-90, 2 výhony, ko 1,5l, ztratné 3% v ceně</t>
  </si>
  <si>
    <t>539265213</t>
  </si>
  <si>
    <t>65</t>
  </si>
  <si>
    <t>R_2000885</t>
  </si>
  <si>
    <t>Salix purpurea, v 40-60 cm, ko 1,5l, ztratné 3% v ceně</t>
  </si>
  <si>
    <t>1003648080</t>
  </si>
  <si>
    <t>66</t>
  </si>
  <si>
    <t>R_2000886</t>
  </si>
  <si>
    <t>Salix viminalis, v 40-60 cm, ko 1,5l, ztratné 3% v ceně</t>
  </si>
  <si>
    <t>1205175262</t>
  </si>
  <si>
    <t>67</t>
  </si>
  <si>
    <t>R_300011.1.1</t>
  </si>
  <si>
    <t>Swida sanguinea, v 40-60 cm, ko 1,5l, ztratné 3% v ceně</t>
  </si>
  <si>
    <t>-1366788315</t>
  </si>
  <si>
    <t>68</t>
  </si>
  <si>
    <t>R_3000990.1.1</t>
  </si>
  <si>
    <t>Viburnum opulus, v 40-60 cm, ko 1,5l, ztratné 3% v ceně</t>
  </si>
  <si>
    <t>-1961754376</t>
  </si>
  <si>
    <t>N07</t>
  </si>
  <si>
    <t>Stromy</t>
  </si>
  <si>
    <t>SLL0001.2</t>
  </si>
  <si>
    <t>Acer campestre, 1xp, v 80-100, ko 1,5l, ztratné 3% v ceně</t>
  </si>
  <si>
    <t>1163035014</t>
  </si>
  <si>
    <t>39</t>
  </si>
  <si>
    <t>R_200180</t>
  </si>
  <si>
    <t>Acer platanoides, ok 8-10 cm, PK, ztratné 3% v ceně</t>
  </si>
  <si>
    <t>-1529264555</t>
  </si>
  <si>
    <t>40</t>
  </si>
  <si>
    <t>SLL0001.3</t>
  </si>
  <si>
    <t>Acer platanoides, 1xp, v 80-100, ko 1,5l, ztratné 3% v ceně</t>
  </si>
  <si>
    <t>-561207568</t>
  </si>
  <si>
    <t>41</t>
  </si>
  <si>
    <t>R_2001210</t>
  </si>
  <si>
    <t xml:space="preserve">Alnus glutinosa,  ok 6-8, s balem, ztratné 3%v ceně</t>
  </si>
  <si>
    <t>-330817982</t>
  </si>
  <si>
    <t>42</t>
  </si>
  <si>
    <t>SLL0001.4</t>
  </si>
  <si>
    <t>Alnus glutinosa, 1xp, v 80-100, ko 1,5l, ztratné 3% v ceně</t>
  </si>
  <si>
    <t>1109748685</t>
  </si>
  <si>
    <t>43</t>
  </si>
  <si>
    <t>SLL0001.5</t>
  </si>
  <si>
    <t>Carpinus betulus, 1xp, v 80-100, ko 1,5l, ztratné 3% v ceně</t>
  </si>
  <si>
    <t>596709745</t>
  </si>
  <si>
    <t>44</t>
  </si>
  <si>
    <t>R_2001801</t>
  </si>
  <si>
    <t>Populus nigra, ok 8-10 cm, PK, ztratné 3% v ceně</t>
  </si>
  <si>
    <t>-118559000</t>
  </si>
  <si>
    <t>45</t>
  </si>
  <si>
    <t>SLL0001.6</t>
  </si>
  <si>
    <t>Populus nigra, 1xp, v 80-100, ko 1,5l, ztratné 3% v ceně</t>
  </si>
  <si>
    <t>146279141</t>
  </si>
  <si>
    <t>46</t>
  </si>
  <si>
    <t>R_200085</t>
  </si>
  <si>
    <t>Prunus padus, ok 8-10, PK, ztratné 3%v ceně</t>
  </si>
  <si>
    <t>-1505032738</t>
  </si>
  <si>
    <t>47</t>
  </si>
  <si>
    <t>SLL0001.7</t>
  </si>
  <si>
    <t>Prunus padus, 1xp, v 80-100, ko 1,5l, ztratné 3% v ceně</t>
  </si>
  <si>
    <t>879256506</t>
  </si>
  <si>
    <t>48</t>
  </si>
  <si>
    <t>R_200112</t>
  </si>
  <si>
    <t>Quercus robur, obvod 6-8 cm, s balem, ztratné 3% v ceně</t>
  </si>
  <si>
    <t>-150759404</t>
  </si>
  <si>
    <t>49</t>
  </si>
  <si>
    <t>R_200305</t>
  </si>
  <si>
    <t>Quercus robur, 1xp, v 80-100, ko 1,5l, ztratné 3% v ceně</t>
  </si>
  <si>
    <t>-605809775</t>
  </si>
  <si>
    <t>50</t>
  </si>
  <si>
    <t>R_200088</t>
  </si>
  <si>
    <t>Salix alba, ok 8-10, PK, ztratné 3%v ceně</t>
  </si>
  <si>
    <t>1469311930</t>
  </si>
  <si>
    <t>51</t>
  </si>
  <si>
    <t>R_2000881</t>
  </si>
  <si>
    <t>Salix fragilis, v 200-250, ko 1,5l, ztratné 3% v ceně</t>
  </si>
  <si>
    <t>1014248604</t>
  </si>
  <si>
    <t>52</t>
  </si>
  <si>
    <t>R_2000882</t>
  </si>
  <si>
    <t>Salix fragilis, 1xp, v 40-60, ko 1,5l, ztratné 3% v ceně</t>
  </si>
  <si>
    <t>-309477154</t>
  </si>
  <si>
    <t>53</t>
  </si>
  <si>
    <t>SLL1468</t>
  </si>
  <si>
    <t>Tilia cordata, ok 8-10, PK, ztratné 3% v ceně</t>
  </si>
  <si>
    <t>1317160146</t>
  </si>
  <si>
    <t>54</t>
  </si>
  <si>
    <t>SLL0001.8</t>
  </si>
  <si>
    <t>Tilia cordata, 1xp, v 80-100, ko 1,5l, ztratné 3% v ceně</t>
  </si>
  <si>
    <t>-985092571</t>
  </si>
  <si>
    <t>55</t>
  </si>
  <si>
    <t>SLL1461.1</t>
  </si>
  <si>
    <t>Tilia platyphyllos, ok 8-10, PK, ztratné 3% v ceně</t>
  </si>
  <si>
    <t>129225460</t>
  </si>
  <si>
    <t>56</t>
  </si>
  <si>
    <t>R_2001121</t>
  </si>
  <si>
    <t>Ulmus leavis, ok 6-8 cm, s balem, ztratné 3% v ceně</t>
  </si>
  <si>
    <t>-1732715637</t>
  </si>
  <si>
    <t>57</t>
  </si>
  <si>
    <t>SLL0001.9</t>
  </si>
  <si>
    <t>Ulmus leavis, 1xp, v 80-100, ko 1,5l, ztratné 3% v ceně</t>
  </si>
  <si>
    <t>1670872222</t>
  </si>
  <si>
    <t>N09</t>
  </si>
  <si>
    <t>Založení trávníku</t>
  </si>
  <si>
    <t>72</t>
  </si>
  <si>
    <t>181451121</t>
  </si>
  <si>
    <t>Založení trávníku na půdě předem připravené plochy přes 1000 m2 výsevem včetně utažení lučního v rovině nebo na svahu do 1:5</t>
  </si>
  <si>
    <t>181307496</t>
  </si>
  <si>
    <t>73</t>
  </si>
  <si>
    <t>005724100-R</t>
  </si>
  <si>
    <t>osivo směs T1 - mezi výsadbami</t>
  </si>
  <si>
    <t>429259908</t>
  </si>
  <si>
    <t>Poznámka k položce:
T1 - specifikace dle technické zprávy</t>
  </si>
  <si>
    <t>"plocha trávníku*množství"34530*0,012</t>
  </si>
  <si>
    <t>74</t>
  </si>
  <si>
    <t>0057241001-R</t>
  </si>
  <si>
    <t>osivo směs T2 - luční porost</t>
  </si>
  <si>
    <t>1278624569</t>
  </si>
  <si>
    <t>Poznámka k položce:
T2 - specifikace dle technické zprávy</t>
  </si>
  <si>
    <t>"plocha trávníku*množství"37600*0,025</t>
  </si>
  <si>
    <t>75</t>
  </si>
  <si>
    <t>0057241002-R</t>
  </si>
  <si>
    <t>osivo směs T3a - květnatá louka do nivy</t>
  </si>
  <si>
    <t>-1805901280</t>
  </si>
  <si>
    <t>Poznámka k položce:
T3a</t>
  </si>
  <si>
    <t>"plocha trávníku*množství"5440*0,005</t>
  </si>
  <si>
    <t>76</t>
  </si>
  <si>
    <t>0057241003-R</t>
  </si>
  <si>
    <t>osivo směs T3b - květnatá louka na terénní modelaci</t>
  </si>
  <si>
    <t>1837296728</t>
  </si>
  <si>
    <t>Poznámka k položce:
T3b</t>
  </si>
  <si>
    <t>"plocha trávníku*množství"465*0,005</t>
  </si>
  <si>
    <t>77</t>
  </si>
  <si>
    <t>0057241004-R</t>
  </si>
  <si>
    <t>osivo směs T4 - louka na terénní modelaci</t>
  </si>
  <si>
    <t>389412914</t>
  </si>
  <si>
    <t>Poznámka k položce:
T4</t>
  </si>
  <si>
    <t>"plocha trávníku*množství"9700*0,025</t>
  </si>
  <si>
    <t>69</t>
  </si>
  <si>
    <t>1894935976</t>
  </si>
  <si>
    <t>70</t>
  </si>
  <si>
    <t>-1145890561</t>
  </si>
  <si>
    <t>71</t>
  </si>
  <si>
    <t>183403161</t>
  </si>
  <si>
    <t>Obdělání půdy válením v rovině nebo na svahu do 1:5</t>
  </si>
  <si>
    <t>-1707411037</t>
  </si>
  <si>
    <t>78</t>
  </si>
  <si>
    <t>185803211</t>
  </si>
  <si>
    <t>Uválcování trávníku v rovině nebo na svahu</t>
  </si>
  <si>
    <t>1238384068</t>
  </si>
  <si>
    <t>N099</t>
  </si>
  <si>
    <t>Následná péče po dobu 3 let</t>
  </si>
  <si>
    <t>84</t>
  </si>
  <si>
    <t>-262626732</t>
  </si>
  <si>
    <t>"keře D2, D6"(255+140)*3</t>
  </si>
  <si>
    <t>93</t>
  </si>
  <si>
    <t>184851512</t>
  </si>
  <si>
    <t>Řez stromů tvarovací hlavový s opakovaným intervalem řezu do 2 let výšky nasazení hlavy přes 2 do 6 m</t>
  </si>
  <si>
    <t>-960742116</t>
  </si>
  <si>
    <t>"vrby bílé - D5"7</t>
  </si>
  <si>
    <t>92</t>
  </si>
  <si>
    <t>184852312</t>
  </si>
  <si>
    <t>Řez stromů výchovný, výšky přes 4 do 6 m</t>
  </si>
  <si>
    <t>2012331797</t>
  </si>
  <si>
    <t>"navržené stromy - D3, D4"57</t>
  </si>
  <si>
    <t>94</t>
  </si>
  <si>
    <t>-1988886669</t>
  </si>
  <si>
    <t>95</t>
  </si>
  <si>
    <t>-1168260300</t>
  </si>
  <si>
    <t>3884*0,07 'Přepočtené koeficientem množství</t>
  </si>
  <si>
    <t>82</t>
  </si>
  <si>
    <t>185804213</t>
  </si>
  <si>
    <t>Vypletí v rovině nebo na svahu do 1:5 dřevin solitérních</t>
  </si>
  <si>
    <t>-987448727</t>
  </si>
  <si>
    <t>"plocha mulče kolem stromů"stromy_celkem*(3+2+1)</t>
  </si>
  <si>
    <t>81</t>
  </si>
  <si>
    <t>185804214</t>
  </si>
  <si>
    <t>Vypletí v rovině nebo na svahu do 1:5 dřevin ve skupinách</t>
  </si>
  <si>
    <t>2068496570</t>
  </si>
  <si>
    <t>"poloodrostky a keře v pásech - sumarizace ploch v TZ"(605+607+1370+1160)*(3+2+1)</t>
  </si>
  <si>
    <t>85</t>
  </si>
  <si>
    <t>185804312.1</t>
  </si>
  <si>
    <t>-1514959418</t>
  </si>
  <si>
    <t>"stromy - převod na m3*počet stromů*počet zálivek - 8+5+3"(50/1000)*stromy_celkem*zálivka</t>
  </si>
  <si>
    <t>"poloodrostky - převod na m3*počet poloodrostků*počet zálivek"(10/1000)*(poloodrostky)*zálivka</t>
  </si>
  <si>
    <t>"keře skupiny - převod na m3*počet keřů*počet zálivek"(10/1000)*keře_skup*zálivka</t>
  </si>
  <si>
    <t>86</t>
  </si>
  <si>
    <t>185851121.1</t>
  </si>
  <si>
    <t>-7216329</t>
  </si>
  <si>
    <t>87</t>
  </si>
  <si>
    <t>185851129.1</t>
  </si>
  <si>
    <t>977906808</t>
  </si>
  <si>
    <t>88</t>
  </si>
  <si>
    <t>082113210.1</t>
  </si>
  <si>
    <t>1574292737</t>
  </si>
  <si>
    <t>89</t>
  </si>
  <si>
    <t>R-1009</t>
  </si>
  <si>
    <t>Kontrola kotvení kůlů a úvazků, chrániček kolem stromů</t>
  </si>
  <si>
    <t>-1106921653</t>
  </si>
  <si>
    <t>"kontrola na všech stromech"stromy_celkem*4*3</t>
  </si>
  <si>
    <t>90</t>
  </si>
  <si>
    <t>R-1010.1</t>
  </si>
  <si>
    <t>Kontrola oplocenek kolem výsadeb</t>
  </si>
  <si>
    <t>642069501</t>
  </si>
  <si>
    <t>oplocení_skupin*4*3</t>
  </si>
  <si>
    <t>83</t>
  </si>
  <si>
    <t>R-111103202</t>
  </si>
  <si>
    <t xml:space="preserve">Vyžínání ploch s ponecháním na místě ve vegetačním období travního porostu středně hustého  mezi plošnou výsadbou dřevin</t>
  </si>
  <si>
    <t>209267469</t>
  </si>
  <si>
    <t>"trávník T1 mezi plošnými výsadbami"(20578/10000)*3*3</t>
  </si>
  <si>
    <t>91</t>
  </si>
  <si>
    <t>R-184215153</t>
  </si>
  <si>
    <t>Odstranění úvazku kmene dřevin</t>
  </si>
  <si>
    <t>233464692</t>
  </si>
  <si>
    <t>SO-02.02 - Neuznatelné náklady</t>
  </si>
  <si>
    <t>111103202</t>
  </si>
  <si>
    <t xml:space="preserve">Kosení s ponecháním na místě  ve vegetačním období travního porostu středně hustého</t>
  </si>
  <si>
    <t>474366292</t>
  </si>
  <si>
    <t>"trávník T1 na volné ploše"(13952/10000)*3*3</t>
  </si>
  <si>
    <t>111151331</t>
  </si>
  <si>
    <t>Pokosení trávníku při souvislé ploše přes 10000 m2 lučního v rovině nebo svahu do 1:5</t>
  </si>
  <si>
    <t>714648982</t>
  </si>
  <si>
    <t>"T2+T3+T4 - 1.seč"37600+5440+465+9700</t>
  </si>
  <si>
    <t>"T2+T3+T4 - další seče"(37600+5440+465+9700)*(4+3+3)*0,8</t>
  </si>
  <si>
    <t>"sukcesní plocha D10"18645*(2+2+1)</t>
  </si>
  <si>
    <t>171201211.1</t>
  </si>
  <si>
    <t>Poplatek za uložení pokosené hmoty trávníku</t>
  </si>
  <si>
    <t>709822338</t>
  </si>
  <si>
    <t>"převod z m3 na kg a tuny"bioodpad_trávník*500/1000</t>
  </si>
  <si>
    <t>R-171201201.1</t>
  </si>
  <si>
    <t>Uložení pokosené hmoty trávníku na místo určené investorem</t>
  </si>
  <si>
    <t>-524472991</t>
  </si>
  <si>
    <t>bioodpad_trávník</t>
  </si>
  <si>
    <t>"množství pokosené trávy v m3"478845*0,3*0,1</t>
  </si>
  <si>
    <t>R-1712012011</t>
  </si>
  <si>
    <t>Uložení pokosené hmoty ze sukcesní plochy D10 na místo určené investorem</t>
  </si>
  <si>
    <t>-541335442</t>
  </si>
  <si>
    <t>bioodpad_D10</t>
  </si>
  <si>
    <t>"objem D10"93225*0,3*0,1</t>
  </si>
  <si>
    <t>R-9972218551</t>
  </si>
  <si>
    <t>Poplatek za uložení pokosené hmoty ze sukcesní plochy D10</t>
  </si>
  <si>
    <t>-366642899</t>
  </si>
  <si>
    <t>"převod z m3 na kg a tuny"bioodpad_D10*550/1000</t>
  </si>
  <si>
    <t>SO-03 - Zpevněné povrchy</t>
  </si>
  <si>
    <t>HSV - Práce a dodávky HSV - NEUZNATELNÉ NÁKLADY</t>
  </si>
  <si>
    <t>Práce a dodávky HSV - NEUZNATELNÉ NÁKLADY</t>
  </si>
  <si>
    <t>-67863965</t>
  </si>
  <si>
    <t>Poznámka k položce:
po dobu instalace chráničky sítě Telco Pro</t>
  </si>
  <si>
    <t>119001201</t>
  </si>
  <si>
    <t>Úprava zemin vápnem nebo směsnými hydraulickými pojivy za účelem zlepšení mechanických vlastností a zpracovatelnosti u hrubých terénních úprav, násypů a zásypů</t>
  </si>
  <si>
    <t>1877491673</t>
  </si>
  <si>
    <t>Poznámka k položce:
předpokládáme 2 pojezdy zemní frézou</t>
  </si>
  <si>
    <t>"plocha x hloubka úpravy, šířka pláně 4,7 x délka pláně 774m, odměřeno ze situace D321 a D322" 3638*0,3</t>
  </si>
  <si>
    <t>58530170</t>
  </si>
  <si>
    <t>vápno nehašené CL 90-Q pro úpravu zemin standardní</t>
  </si>
  <si>
    <t>1496638791</t>
  </si>
  <si>
    <t>Poznámka k položce:
výpočet: hustota zeminy x procento podílu pojiva x tl. úpravy x plocha pláně</t>
  </si>
  <si>
    <t>1700*0,04*0,3*3638/1000</t>
  </si>
  <si>
    <t>-1641942156</t>
  </si>
  <si>
    <t>Poznámka k položce:
Sejmutí ornice pro umístění SO-03.1 - severní a jižní úsek mimo manipulační plochu jih, změřeno z výkresu D121</t>
  </si>
  <si>
    <t>"plocha x tloušťka snětí" 926*0,2</t>
  </si>
  <si>
    <t>279676386</t>
  </si>
  <si>
    <t>Poznámka k položce:
ornice pod přejezdy kabelu Telco</t>
  </si>
  <si>
    <t>"odměřeno v situaci, plocha obou lokalit x tl. snětí" (22+18)*0,2</t>
  </si>
  <si>
    <t>122201102</t>
  </si>
  <si>
    <t xml:space="preserve">Odkopávky a prokopávky nezapažené  s přehozením výkopku na vzdálenost do 3 m nebo s naložením na dopravní prostředek v hornině tř. 3 přes 100 do 1 000 m3</t>
  </si>
  <si>
    <t>-487391565</t>
  </si>
  <si>
    <t>Poznámka k položce:
odměřeno z DMT, odkopávka pro těleso zemní pláně, přesun cca 150 m</t>
  </si>
  <si>
    <t>122201109</t>
  </si>
  <si>
    <t xml:space="preserve">Odkopávky a prokopávky nezapažené  s přehozením výkopku na vzdálenost do 3 m nebo s naložením na dopravní prostředek v hornině tř. 3 Příplatek k cenám za lepivost horniny tř. 3</t>
  </si>
  <si>
    <t>-1347002543</t>
  </si>
  <si>
    <t>815+1949</t>
  </si>
  <si>
    <t>131133101</t>
  </si>
  <si>
    <t>Hloubení zapažených i nezapažených jam při překopech inženýrských sítí ručně objemu do 10 m3 s urovnáním dna do předepsaného profilu a spádu v horninách tř. 1 a 2 soudržných</t>
  </si>
  <si>
    <t>1136269145</t>
  </si>
  <si>
    <t>Poznámka k položce:
výkopy pro obnaženís ítě Telco Pro, předpokládaná hloubka uložení 0,8 m x šířka výkopu x délka výkopu x hloubka výkopu</t>
  </si>
  <si>
    <t>0,6*4*1+0,6*5*1</t>
  </si>
  <si>
    <t>440781543</t>
  </si>
  <si>
    <t>"doprava materiálu pro štěrkový trávník z mísící plochy na místo uložení, délka x šířka x výška štěrkodrtě pro stěrkový trávník" 380*1,5*0,2</t>
  </si>
  <si>
    <t>"odkop z modelace 1 pro těleso zemní pláně + odkop v terénu pro těleso zemní pláně" 1949+815</t>
  </si>
  <si>
    <t>351931422</t>
  </si>
  <si>
    <t>"výkopek z jiných SO, nakládání výkopéku z modelace 1" 1949</t>
  </si>
  <si>
    <t>"směs pro štěrkový trávník, naložení na mísící ploše, odpovídá spotřebě materiálu pro stěrkový trávník" 114</t>
  </si>
  <si>
    <t>-771883228</t>
  </si>
  <si>
    <t>Poznámka k položce:
násyp pro těleso zemní pláně, z DMT</t>
  </si>
  <si>
    <t>174101101</t>
  </si>
  <si>
    <t>-1962776233</t>
  </si>
  <si>
    <t>174102101.R</t>
  </si>
  <si>
    <t>Zásyp sypaninou z jakékoliv horniny při překopech inženýrských sítí objemu do 30 m3 s uložením výkopku ve vrstvách se zhutněním jam, šachet, rýh nebo kolem objektů v těchto vykopávkách</t>
  </si>
  <si>
    <t>119254462</t>
  </si>
  <si>
    <t>Poznámka k položce:
Odpovídá výkopu pro uloženíé chráničky sítě Telco Pro, v souladu s požadavky správce sítě</t>
  </si>
  <si>
    <t>181301102</t>
  </si>
  <si>
    <t>Rozprostření a urovnání ornice v rovině nebo ve svahu sklonu do 1:5 při souvislé ploše do 500 m2, tl. vrstvy přes 100 do 150 mm</t>
  </si>
  <si>
    <t>-1712584493</t>
  </si>
  <si>
    <t>Poznámka k položce:
 v ploše SO-03 podél zpevněných povrchu a jejkich okolí</t>
  </si>
  <si>
    <t>185/0,15</t>
  </si>
  <si>
    <t>181301103</t>
  </si>
  <si>
    <t>177466187</t>
  </si>
  <si>
    <t>Poznámka k položce:
ornice bude rozprostíraná ručně, v OP kabelu Telco, pouze plocha kolem zpevněné plochy, odměřeno v situaci D321</t>
  </si>
  <si>
    <t>5+6+8+8</t>
  </si>
  <si>
    <t>181411131</t>
  </si>
  <si>
    <t>Založení trávníku na půdě předem připravené plochy do 1000 m2 výsevem včetně utažení parkového v rovině nebo na svahu do 1:5</t>
  </si>
  <si>
    <t>-911267019</t>
  </si>
  <si>
    <t>"délka x šířka štěrkového trávníku, odměřeno v situaci D321" 380*1,5</t>
  </si>
  <si>
    <t>00572410.R</t>
  </si>
  <si>
    <t>osivo směs travní parková pro štěrkové trávníky</t>
  </si>
  <si>
    <t>1013913672</t>
  </si>
  <si>
    <t>Poznámka k položce:
osevní směs dle projektové dokumentace, plocha štěrkového trávníku x výsevek g/1000, 570*25/1000</t>
  </si>
  <si>
    <t>570*0,025 'Přepočtené koeficientem množství</t>
  </si>
  <si>
    <t>1707605568</t>
  </si>
  <si>
    <t>Poznámka k položce:
štěrkový trávník, odměřeno v situaci D321</t>
  </si>
  <si>
    <t>"délka x šířka" 380*1,5</t>
  </si>
  <si>
    <t>R.10</t>
  </si>
  <si>
    <t>Zpevnění povrchu zemní pláně</t>
  </si>
  <si>
    <t>1223945697</t>
  </si>
  <si>
    <t>Poznámka k položce:
zpevnění povrchu štěrkových trávníků vibrační deskou</t>
  </si>
  <si>
    <t>"výměra odměřena v situaci D321x počet pojezdů" 570*2</t>
  </si>
  <si>
    <t>181951102</t>
  </si>
  <si>
    <t xml:space="preserve">Úprava pláně vyrovnáním výškových rozdílů  v hornině tř. 1 až 4 se zhutněním</t>
  </si>
  <si>
    <t>852905322</t>
  </si>
  <si>
    <t xml:space="preserve">Poznámka k položce:
100 % Proctorovy zkoušky, odměřenov  situace D322 a D321</t>
  </si>
  <si>
    <t>"šířka x délka" 3,5*774</t>
  </si>
  <si>
    <t>185804312.R</t>
  </si>
  <si>
    <t xml:space="preserve">Zalití rostlin vodou  plochy záhonů jednotlivě přes 20 m2</t>
  </si>
  <si>
    <t>-379892016</t>
  </si>
  <si>
    <t>"plocha štěrkového trávníku, odměřena v situace D321 x zálivka na m2" 570*0,015</t>
  </si>
  <si>
    <t xml:space="preserve">Dovoz vody pro zálivku rostlin  na vzdálenost do 1000 m</t>
  </si>
  <si>
    <t>1293325092</t>
  </si>
  <si>
    <t>564762111</t>
  </si>
  <si>
    <t xml:space="preserve">Podklad nebo kryt z vibrovaného štěrku VŠ  s rozprostřením, vlhčením a zhutněním, po zhutnění tl. 200 mm</t>
  </si>
  <si>
    <t>-1590455237</t>
  </si>
  <si>
    <t>Poznámka k položce:
rozměry odečteny ve výkresu D321 a D322</t>
  </si>
  <si>
    <t>"délka úpravy x šířka" 2*774</t>
  </si>
  <si>
    <t>564851111</t>
  </si>
  <si>
    <t xml:space="preserve">Podklad ze štěrkodrti ŠD  s rozprostřením a zhutněním, po zhutnění tl. 150 mm</t>
  </si>
  <si>
    <t>-108809161</t>
  </si>
  <si>
    <t>Poznámka k položce:
Rozměry odečteny ve výkresu D321 a D322.</t>
  </si>
  <si>
    <t>"délka úpravy x šířka"2,8*774</t>
  </si>
  <si>
    <t>564861111</t>
  </si>
  <si>
    <t xml:space="preserve">Podklad ze štěrkodrti ŠD  s rozprostřením a zhutněním, po zhutnění tl. 200 mm</t>
  </si>
  <si>
    <t>648926613</t>
  </si>
  <si>
    <t>2,8*774</t>
  </si>
  <si>
    <t>564861111.R</t>
  </si>
  <si>
    <t>-2030642593</t>
  </si>
  <si>
    <t>Poznámka k položce:
pokládka štěrkového trávníku včetně materiálu a jeho smísení na mísící ploše v rámci staveniště</t>
  </si>
  <si>
    <t>"délka x šířka, odměřena v situaci D321" 380*1,5</t>
  </si>
  <si>
    <t>455516233</t>
  </si>
  <si>
    <t>Poznámka k položce:
odolnost min. 450N/20cm, délka odečtena ze situace D121, chránička sítě TelcoPro, dle požadavků správce sítě</t>
  </si>
  <si>
    <t>14011016.R</t>
  </si>
  <si>
    <t>1032728455</t>
  </si>
  <si>
    <t>1621261889</t>
  </si>
  <si>
    <t>SO-04 - Molo</t>
  </si>
  <si>
    <t xml:space="preserve">    2 - Zakládání</t>
  </si>
  <si>
    <t>PSV - Práce a dodávky PSV - NEUZNATELNÉ NÁKLADY</t>
  </si>
  <si>
    <t xml:space="preserve">    766 - Konstrukce truhlářské</t>
  </si>
  <si>
    <t>456664079</t>
  </si>
  <si>
    <t>Poznámka k položce:
čerpání ze stavební jámy mola</t>
  </si>
  <si>
    <t>Zakládání</t>
  </si>
  <si>
    <t>232321121</t>
  </si>
  <si>
    <t xml:space="preserve">Zaražení nebo nastražení a zaberanění dřevěných kůlů nebo pilot  svislých průměru přes 120 mm, na délku od 0 do 3 m</t>
  </si>
  <si>
    <t>-2071987795</t>
  </si>
  <si>
    <t>Poznámka k položce:
viz výkres D421</t>
  </si>
  <si>
    <t>"počet pilot x prům. délka zaražení" 6*2,6</t>
  </si>
  <si>
    <t>"počet pilot x délka zaražení" 10*1,6</t>
  </si>
  <si>
    <t>457971121</t>
  </si>
  <si>
    <t xml:space="preserve">Zřízení vrstvy z geotextilie s přesahem  bez připevnění k podkladu, s potřebným dočasným zatěžováním včetně zakotvení okraje o sklonu přes 10° do 35°, šířky geotextilie do 3 m</t>
  </si>
  <si>
    <t>513410843</t>
  </si>
  <si>
    <t>Poznámka k položce:
změřeno ve výkresse D421</t>
  </si>
  <si>
    <t>"šířka x délka" 2,4*3</t>
  </si>
  <si>
    <t>69311081</t>
  </si>
  <si>
    <t>geotextilie netkaná PES 300 g/m2</t>
  </si>
  <si>
    <t>497282901</t>
  </si>
  <si>
    <t>7,2*1,1 'Přepočtené koeficientem množství</t>
  </si>
  <si>
    <t>465210111.R</t>
  </si>
  <si>
    <t xml:space="preserve">Schody z lomového kamene lomařsky upraveného  pro dlažbu na sucho s prosypáním zeminou</t>
  </si>
  <si>
    <t>-577367928</t>
  </si>
  <si>
    <t>Poznámka k položce:
přístup k molu dle PD, cena celkem za celou konstrukci z LK, změřeno ve výkrese D421</t>
  </si>
  <si>
    <t>564231111</t>
  </si>
  <si>
    <t xml:space="preserve">Podklad nebo podsyp ze štěrkopísku ŠP  s rozprostřením, vlhčením a zhutněním, po zhutnění tl. 100 mm</t>
  </si>
  <si>
    <t>-976623546</t>
  </si>
  <si>
    <t>Poznámka k položce:
posyp ŠP 0-63 pod kamenné stupně hutněný, rozměry 1,3 x 1,8m, změřeno ve výkrese D421</t>
  </si>
  <si>
    <t>PSV</t>
  </si>
  <si>
    <t>Práce a dodávky PSV - NEUZNATELNÉ NÁKLADY</t>
  </si>
  <si>
    <t>766</t>
  </si>
  <si>
    <t>Konstrukce truhlářské</t>
  </si>
  <si>
    <t>R.01</t>
  </si>
  <si>
    <t>Montáž podélné konstrukce podlah dřevěných mol</t>
  </si>
  <si>
    <t>-447022081</t>
  </si>
  <si>
    <t xml:space="preserve">Poznámka k položce:
osazení nosných trámů do ocelových patek na pilotech, spoje plátováním, dle PD, 2x délka mola + ztráta vzniklá plátováním </t>
  </si>
  <si>
    <t>2*14,06 + 1*0,6</t>
  </si>
  <si>
    <t>60512135.R</t>
  </si>
  <si>
    <t>hranol stavební řezivo dubové průřezu 150x150 do dl 5m</t>
  </si>
  <si>
    <t>-1751376566</t>
  </si>
  <si>
    <t>Poznámka k položce:
konstrukční řezivo pro stavbu mola hoblované - svislé piloty, podélné trámky, povrchová úprava dle PD, dle výpisu materiálu ve výkrese D421</t>
  </si>
  <si>
    <t>"svislé piloty" 1,152</t>
  </si>
  <si>
    <t>"podélné trámy" 0,675</t>
  </si>
  <si>
    <t>1,827*1,1 'Přepočtené koeficientem množství</t>
  </si>
  <si>
    <t>R.02</t>
  </si>
  <si>
    <t>Osazení ocelového zhlaví dřevěné piloty</t>
  </si>
  <si>
    <t>-344536543</t>
  </si>
  <si>
    <t>Poznámka k položce:
ocelové sedlo pro osazení podélných nosných trámů mola, osazení včetně povrchové úpravy, dle výkresu 422</t>
  </si>
  <si>
    <t>14550270.R</t>
  </si>
  <si>
    <t>zhlaví piloty z profilu ocelového čtvercového svařovaného 150x150x3mm</t>
  </si>
  <si>
    <t>-1142691930</t>
  </si>
  <si>
    <t>Poznámka k položce:
ocelové sedlo pro osazení podélných trámů, dílenská výroby, dle PD výkres D422, ztratné 5 %</t>
  </si>
  <si>
    <t>R.03</t>
  </si>
  <si>
    <t>Montáž pochozí vrstvy mola z dubového řeziva</t>
  </si>
  <si>
    <t>645452746</t>
  </si>
  <si>
    <t>Poznámka k položce:
viz výpis materiálů výkres D421</t>
  </si>
  <si>
    <t>"délka mola x šířka" 14,06*1,2</t>
  </si>
  <si>
    <t>60554243.R</t>
  </si>
  <si>
    <t>fošna jednostranně hoblovaná DB tl 55 mm dl do 4m</t>
  </si>
  <si>
    <t>-969788219</t>
  </si>
  <si>
    <t>Poznámka k položce:
materiál na pochozí vrstvu mola, včetně povrchové úpravy impregnací dle PD, viz výpis materiálu výkres D421</t>
  </si>
  <si>
    <t>R.11</t>
  </si>
  <si>
    <t>Výstražná tabule</t>
  </si>
  <si>
    <t>-607092155</t>
  </si>
  <si>
    <t>Poznámka k položce:
tabulka plastová "Vstup na vlastní nebezpečí" osazená při vstupu na molo osazená na ocelovou tyč zabetonovanou v podkladu, kompletní dodávka včetně materiálu</t>
  </si>
  <si>
    <t>1834412733</t>
  </si>
  <si>
    <t>VRN - Vedlejší rozpočtové náklady</t>
  </si>
  <si>
    <t>VRN.01 - Uznatelné náklady</t>
  </si>
  <si>
    <t xml:space="preserve">    VRN1 - Průzkumné, geodetické a projektové práce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</si>
  <si>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</si>
  <si>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</si>
  <si>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</si>
  <si>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</si>
  <si>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</si>
  <si>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bod</t>
  </si>
  <si>
    <t>1024</t>
  </si>
  <si>
    <t>1889509669</t>
  </si>
  <si>
    <t>Poznámka k položce:
vytýčení hranic stavebních pozemků 2435 m</t>
  </si>
  <si>
    <t>"vytýčení hranic stavebních pozemků" 9</t>
  </si>
  <si>
    <t>"vytýčení vytyčovacích bodů stavby" 241</t>
  </si>
  <si>
    <t>"vytýčení sítí a jejich ochranných pásem, ČEZ Teplárenská 400m, Innogy 950m, MSUtilities 350 m, SMVAK 580m, TelcoPRO 430 m" 110</t>
  </si>
  <si>
    <t>034103000</t>
  </si>
  <si>
    <t>Oplocení staveniště</t>
  </si>
  <si>
    <t>-448042507</t>
  </si>
  <si>
    <t>Poznámka k položce:
oplocení průhledným plotem drátěným výšky 1,8 m na mobilní patky po dobu 12 měsíců, vč. fixních nákladů, montáže, demontáže a dopravy</t>
  </si>
  <si>
    <t>VRN4</t>
  </si>
  <si>
    <t>Inženýrská činnost</t>
  </si>
  <si>
    <t>041903000</t>
  </si>
  <si>
    <t>Dozor jiné osoby</t>
  </si>
  <si>
    <t>-1745652584</t>
  </si>
  <si>
    <t>Poznámka k položce:
geotechnický dozor</t>
  </si>
  <si>
    <t>043194000.R</t>
  </si>
  <si>
    <t>Odběr vzorků včetně přepravy do laboratoře</t>
  </si>
  <si>
    <t>-1787208132</t>
  </si>
  <si>
    <t>043194001.R</t>
  </si>
  <si>
    <t>Zkoušky hutnění zemní pláně, stanovení skutečné míry zhutnění zeminy</t>
  </si>
  <si>
    <t>151557918</t>
  </si>
  <si>
    <t>Poznámka k položce:
zkouška včetně vyhodnocení a vypsání protokolu</t>
  </si>
  <si>
    <t>043194002.R</t>
  </si>
  <si>
    <t>Zkouška Proctor standard</t>
  </si>
  <si>
    <t>-1578324245</t>
  </si>
  <si>
    <t>043194003.R</t>
  </si>
  <si>
    <t>Dynamická zatěžovací zkouška</t>
  </si>
  <si>
    <t>1570894848</t>
  </si>
  <si>
    <t>043194004.R</t>
  </si>
  <si>
    <t>Zkouška reaktivnosti pojiva</t>
  </si>
  <si>
    <t>899577273</t>
  </si>
  <si>
    <t>VRN.02 - Neuznatelné náklady</t>
  </si>
  <si>
    <t xml:space="preserve">    VRN3 - Zařízení staveniště</t>
  </si>
  <si>
    <t xml:space="preserve">    VRN6 - Územní vlivy</t>
  </si>
  <si>
    <t xml:space="preserve">    VRN7 - Provozní vlivy</t>
  </si>
  <si>
    <t>012203000</t>
  </si>
  <si>
    <t>Geodetické práce při provádění stavby</t>
  </si>
  <si>
    <t>648948033</t>
  </si>
  <si>
    <t>Poznámka k položce:
výšková měření v průběhu provádění stavby</t>
  </si>
  <si>
    <t>012303000</t>
  </si>
  <si>
    <t>Geodetické práce po výstavbě</t>
  </si>
  <si>
    <t>1624522980</t>
  </si>
  <si>
    <t>Poznámka k položce:
zaměření skutečného provedení stavby</t>
  </si>
  <si>
    <t>013254000</t>
  </si>
  <si>
    <t>Dokumentace skutečného provedení stavby</t>
  </si>
  <si>
    <t>1438152795</t>
  </si>
  <si>
    <t>VRN3</t>
  </si>
  <si>
    <t>Zařízení staveniště</t>
  </si>
  <si>
    <t>032103000</t>
  </si>
  <si>
    <t>Náklady na stavební buňky</t>
  </si>
  <si>
    <t>-1657436099</t>
  </si>
  <si>
    <t>032603000</t>
  </si>
  <si>
    <t>Mycí centrum</t>
  </si>
  <si>
    <t>-1088019451</t>
  </si>
  <si>
    <t>032803000</t>
  </si>
  <si>
    <t>Ostatní náklady</t>
  </si>
  <si>
    <t>-1619595690</t>
  </si>
  <si>
    <t>Poznámka k položce:
mobilní toalety</t>
  </si>
  <si>
    <t>032903000</t>
  </si>
  <si>
    <t>Náklady na provoz a údržbu vybavení staveniště</t>
  </si>
  <si>
    <t>-19598450</t>
  </si>
  <si>
    <t>033103000</t>
  </si>
  <si>
    <t>Připojení energií</t>
  </si>
  <si>
    <t>1145238899</t>
  </si>
  <si>
    <t>034303000</t>
  </si>
  <si>
    <t>Dopravní značení na staveništi</t>
  </si>
  <si>
    <t>542004248</t>
  </si>
  <si>
    <t>Poznámka k položce:
značení včetně dočasného značení k uzavření cyklostezky</t>
  </si>
  <si>
    <t>034403000</t>
  </si>
  <si>
    <t>Osvětlení staveniště</t>
  </si>
  <si>
    <t>1945065313</t>
  </si>
  <si>
    <t>034503000</t>
  </si>
  <si>
    <t>Informační tabule na staveništi</t>
  </si>
  <si>
    <t>910299955</t>
  </si>
  <si>
    <t>034603000</t>
  </si>
  <si>
    <t>Alarm, strážní služba staveniště</t>
  </si>
  <si>
    <t>1178733277</t>
  </si>
  <si>
    <t>039103000</t>
  </si>
  <si>
    <t>Rozebrání, bourání a odvoz zařízení staveniště</t>
  </si>
  <si>
    <t>-1742511128</t>
  </si>
  <si>
    <t>VRN6</t>
  </si>
  <si>
    <t>Územní vlivy</t>
  </si>
  <si>
    <t>064203000</t>
  </si>
  <si>
    <t>Práce se škodlivými materiály</t>
  </si>
  <si>
    <t>-960415969</t>
  </si>
  <si>
    <t>Poznámka k položce:
kropení vybraných částí staveniště jako ochrana před emisemi prachu do okolí, pohotovost kropicí soupravy</t>
  </si>
  <si>
    <t>VRN7</t>
  </si>
  <si>
    <t>Provozní vlivy</t>
  </si>
  <si>
    <t>075603000</t>
  </si>
  <si>
    <t>Jiná ochranná pásma</t>
  </si>
  <si>
    <t>-1426515975</t>
  </si>
  <si>
    <t>Poznámka k položce:
vytýčení ochranných pásem, jejich označení a stabilizace v terénu, obnova značení po celou dobu trvání stavby, jednání se správci sítí, splnění podmínek správců sítí včetně případného protokolárního předání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</si>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</sst>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11" fillId="0" borderId="5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 applyProtection="1"/>
    <xf numFmtId="0" fontId="11" fillId="0" borderId="5" xfId="0" applyFont="1" applyBorder="1" applyAlignment="1"/>
    <xf numFmtId="0" fontId="11" fillId="0" borderId="18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9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29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31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33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33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31</v>
      </c>
      <c r="AL14" s="29"/>
      <c r="AM14" s="29"/>
      <c r="AN14" s="42" t="s">
        <v>33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31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38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39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40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41</v>
      </c>
      <c r="E26" s="54"/>
      <c r="F26" s="55" t="s">
        <v>42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43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44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45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46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47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48</v>
      </c>
      <c r="U32" s="61"/>
      <c r="V32" s="61"/>
      <c r="W32" s="61"/>
      <c r="X32" s="63" t="s">
        <v>49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50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17044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Lesopark Na Panském v Bohumíně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19. 9. 2018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Město Bohumín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34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51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32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52</v>
      </c>
      <c r="D49" s="97"/>
      <c r="E49" s="97"/>
      <c r="F49" s="97"/>
      <c r="G49" s="97"/>
      <c r="H49" s="98"/>
      <c r="I49" s="99" t="s">
        <v>53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54</v>
      </c>
      <c r="AH49" s="97"/>
      <c r="AI49" s="97"/>
      <c r="AJ49" s="97"/>
      <c r="AK49" s="97"/>
      <c r="AL49" s="97"/>
      <c r="AM49" s="97"/>
      <c r="AN49" s="99" t="s">
        <v>55</v>
      </c>
      <c r="AO49" s="97"/>
      <c r="AP49" s="97"/>
      <c r="AQ49" s="101" t="s">
        <v>56</v>
      </c>
      <c r="AR49" s="72"/>
      <c r="AS49" s="102" t="s">
        <v>57</v>
      </c>
      <c r="AT49" s="103" t="s">
        <v>58</v>
      </c>
      <c r="AU49" s="103" t="s">
        <v>59</v>
      </c>
      <c r="AV49" s="103" t="s">
        <v>60</v>
      </c>
      <c r="AW49" s="103" t="s">
        <v>61</v>
      </c>
      <c r="AX49" s="103" t="s">
        <v>62</v>
      </c>
      <c r="AY49" s="103" t="s">
        <v>63</v>
      </c>
      <c r="AZ49" s="103" t="s">
        <v>64</v>
      </c>
      <c r="BA49" s="103" t="s">
        <v>65</v>
      </c>
      <c r="BB49" s="103" t="s">
        <v>66</v>
      </c>
      <c r="BC49" s="103" t="s">
        <v>67</v>
      </c>
      <c r="BD49" s="104" t="s">
        <v>68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69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ROUND(AG52+AG55+SUM(AG58:AG60),2)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ROUND(AS52+AS55+SUM(AS58:AS60),2)</f>
        <v>0</v>
      </c>
      <c r="AT51" s="114">
        <f>ROUND(SUM(AV51:AW51),2)</f>
        <v>0</v>
      </c>
      <c r="AU51" s="115">
        <f>ROUND(AU52+AU55+SUM(AU58:AU60),5)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ROUND(AZ52+AZ55+SUM(AZ58:AZ60),2)</f>
        <v>0</v>
      </c>
      <c r="BA51" s="114">
        <f>ROUND(BA52+BA55+SUM(BA58:BA60),2)</f>
        <v>0</v>
      </c>
      <c r="BB51" s="114">
        <f>ROUND(BB52+BB55+SUM(BB58:BB60),2)</f>
        <v>0</v>
      </c>
      <c r="BC51" s="114">
        <f>ROUND(BC52+BC55+SUM(BC58:BC60),2)</f>
        <v>0</v>
      </c>
      <c r="BD51" s="116">
        <f>ROUND(BD52+BD55+SUM(BD58:BD60),2)</f>
        <v>0</v>
      </c>
      <c r="BS51" s="117" t="s">
        <v>70</v>
      </c>
      <c r="BT51" s="117" t="s">
        <v>71</v>
      </c>
      <c r="BU51" s="118" t="s">
        <v>72</v>
      </c>
      <c r="BV51" s="117" t="s">
        <v>73</v>
      </c>
      <c r="BW51" s="117" t="s">
        <v>7</v>
      </c>
      <c r="BX51" s="117" t="s">
        <v>74</v>
      </c>
      <c r="CL51" s="117" t="s">
        <v>21</v>
      </c>
    </row>
    <row r="52" s="5" customFormat="1" ht="16.5" customHeight="1">
      <c r="B52" s="119"/>
      <c r="C52" s="120"/>
      <c r="D52" s="121" t="s">
        <v>75</v>
      </c>
      <c r="E52" s="121"/>
      <c r="F52" s="121"/>
      <c r="G52" s="121"/>
      <c r="H52" s="121"/>
      <c r="I52" s="122"/>
      <c r="J52" s="121" t="s">
        <v>76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ROUND(SUM(AG53:AG54),2)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77</v>
      </c>
      <c r="AR52" s="126"/>
      <c r="AS52" s="127">
        <f>ROUND(SUM(AS53:AS54),2)</f>
        <v>0</v>
      </c>
      <c r="AT52" s="128">
        <f>ROUND(SUM(AV52:AW52),2)</f>
        <v>0</v>
      </c>
      <c r="AU52" s="129">
        <f>ROUND(SUM(AU53:AU54),5)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ROUND(SUM(AZ53:AZ54),2)</f>
        <v>0</v>
      </c>
      <c r="BA52" s="128">
        <f>ROUND(SUM(BA53:BA54),2)</f>
        <v>0</v>
      </c>
      <c r="BB52" s="128">
        <f>ROUND(SUM(BB53:BB54),2)</f>
        <v>0</v>
      </c>
      <c r="BC52" s="128">
        <f>ROUND(SUM(BC53:BC54),2)</f>
        <v>0</v>
      </c>
      <c r="BD52" s="130">
        <f>ROUND(SUM(BD53:BD54),2)</f>
        <v>0</v>
      </c>
      <c r="BS52" s="131" t="s">
        <v>70</v>
      </c>
      <c r="BT52" s="131" t="s">
        <v>78</v>
      </c>
      <c r="BU52" s="131" t="s">
        <v>72</v>
      </c>
      <c r="BV52" s="131" t="s">
        <v>73</v>
      </c>
      <c r="BW52" s="131" t="s">
        <v>79</v>
      </c>
      <c r="BX52" s="131" t="s">
        <v>7</v>
      </c>
      <c r="CL52" s="131" t="s">
        <v>21</v>
      </c>
      <c r="CM52" s="131" t="s">
        <v>80</v>
      </c>
    </row>
    <row r="53" s="6" customFormat="1" ht="28.5" customHeight="1">
      <c r="A53" s="132" t="s">
        <v>81</v>
      </c>
      <c r="B53" s="133"/>
      <c r="C53" s="134"/>
      <c r="D53" s="134"/>
      <c r="E53" s="135" t="s">
        <v>82</v>
      </c>
      <c r="F53" s="135"/>
      <c r="G53" s="135"/>
      <c r="H53" s="135"/>
      <c r="I53" s="135"/>
      <c r="J53" s="134"/>
      <c r="K53" s="135" t="s">
        <v>83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'SO-01.01 - Uznatelné nákl...'!J29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84</v>
      </c>
      <c r="AR53" s="138"/>
      <c r="AS53" s="139">
        <v>0</v>
      </c>
      <c r="AT53" s="140">
        <f>ROUND(SUM(AV53:AW53),2)</f>
        <v>0</v>
      </c>
      <c r="AU53" s="141">
        <f>'SO-01.01 - Uznatelné nákl...'!P90</f>
        <v>0</v>
      </c>
      <c r="AV53" s="140">
        <f>'SO-01.01 - Uznatelné nákl...'!J32</f>
        <v>0</v>
      </c>
      <c r="AW53" s="140">
        <f>'SO-01.01 - Uznatelné nákl...'!J33</f>
        <v>0</v>
      </c>
      <c r="AX53" s="140">
        <f>'SO-01.01 - Uznatelné nákl...'!J34</f>
        <v>0</v>
      </c>
      <c r="AY53" s="140">
        <f>'SO-01.01 - Uznatelné nákl...'!J35</f>
        <v>0</v>
      </c>
      <c r="AZ53" s="140">
        <f>'SO-01.01 - Uznatelné nákl...'!F32</f>
        <v>0</v>
      </c>
      <c r="BA53" s="140">
        <f>'SO-01.01 - Uznatelné nákl...'!F33</f>
        <v>0</v>
      </c>
      <c r="BB53" s="140">
        <f>'SO-01.01 - Uznatelné nákl...'!F34</f>
        <v>0</v>
      </c>
      <c r="BC53" s="140">
        <f>'SO-01.01 - Uznatelné nákl...'!F35</f>
        <v>0</v>
      </c>
      <c r="BD53" s="142">
        <f>'SO-01.01 - Uznatelné nákl...'!F36</f>
        <v>0</v>
      </c>
      <c r="BT53" s="143" t="s">
        <v>80</v>
      </c>
      <c r="BV53" s="143" t="s">
        <v>73</v>
      </c>
      <c r="BW53" s="143" t="s">
        <v>85</v>
      </c>
      <c r="BX53" s="143" t="s">
        <v>79</v>
      </c>
      <c r="CL53" s="143" t="s">
        <v>21</v>
      </c>
    </row>
    <row r="54" s="6" customFormat="1" ht="16.5" customHeight="1">
      <c r="A54" s="132" t="s">
        <v>81</v>
      </c>
      <c r="B54" s="133"/>
      <c r="C54" s="134"/>
      <c r="D54" s="134"/>
      <c r="E54" s="135" t="s">
        <v>86</v>
      </c>
      <c r="F54" s="135"/>
      <c r="G54" s="135"/>
      <c r="H54" s="135"/>
      <c r="I54" s="135"/>
      <c r="J54" s="134"/>
      <c r="K54" s="135" t="s">
        <v>87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6">
        <f>'SO-01.02 - Neuznatelné ná...'!J29</f>
        <v>0</v>
      </c>
      <c r="AH54" s="134"/>
      <c r="AI54" s="134"/>
      <c r="AJ54" s="134"/>
      <c r="AK54" s="134"/>
      <c r="AL54" s="134"/>
      <c r="AM54" s="134"/>
      <c r="AN54" s="136">
        <f>SUM(AG54,AT54)</f>
        <v>0</v>
      </c>
      <c r="AO54" s="134"/>
      <c r="AP54" s="134"/>
      <c r="AQ54" s="137" t="s">
        <v>84</v>
      </c>
      <c r="AR54" s="138"/>
      <c r="AS54" s="139">
        <v>0</v>
      </c>
      <c r="AT54" s="140">
        <f>ROUND(SUM(AV54:AW54),2)</f>
        <v>0</v>
      </c>
      <c r="AU54" s="141">
        <f>'SO-01.02 - Neuznatelné ná...'!P84</f>
        <v>0</v>
      </c>
      <c r="AV54" s="140">
        <f>'SO-01.02 - Neuznatelné ná...'!J32</f>
        <v>0</v>
      </c>
      <c r="AW54" s="140">
        <f>'SO-01.02 - Neuznatelné ná...'!J33</f>
        <v>0</v>
      </c>
      <c r="AX54" s="140">
        <f>'SO-01.02 - Neuznatelné ná...'!J34</f>
        <v>0</v>
      </c>
      <c r="AY54" s="140">
        <f>'SO-01.02 - Neuznatelné ná...'!J35</f>
        <v>0</v>
      </c>
      <c r="AZ54" s="140">
        <f>'SO-01.02 - Neuznatelné ná...'!F32</f>
        <v>0</v>
      </c>
      <c r="BA54" s="140">
        <f>'SO-01.02 - Neuznatelné ná...'!F33</f>
        <v>0</v>
      </c>
      <c r="BB54" s="140">
        <f>'SO-01.02 - Neuznatelné ná...'!F34</f>
        <v>0</v>
      </c>
      <c r="BC54" s="140">
        <f>'SO-01.02 - Neuznatelné ná...'!F35</f>
        <v>0</v>
      </c>
      <c r="BD54" s="142">
        <f>'SO-01.02 - Neuznatelné ná...'!F36</f>
        <v>0</v>
      </c>
      <c r="BT54" s="143" t="s">
        <v>80</v>
      </c>
      <c r="BV54" s="143" t="s">
        <v>73</v>
      </c>
      <c r="BW54" s="143" t="s">
        <v>88</v>
      </c>
      <c r="BX54" s="143" t="s">
        <v>79</v>
      </c>
      <c r="CL54" s="143" t="s">
        <v>21</v>
      </c>
    </row>
    <row r="55" s="5" customFormat="1" ht="16.5" customHeight="1">
      <c r="B55" s="119"/>
      <c r="C55" s="120"/>
      <c r="D55" s="121" t="s">
        <v>89</v>
      </c>
      <c r="E55" s="121"/>
      <c r="F55" s="121"/>
      <c r="G55" s="121"/>
      <c r="H55" s="121"/>
      <c r="I55" s="122"/>
      <c r="J55" s="121" t="s">
        <v>90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ROUND(SUM(AG56:AG57),2)</f>
        <v>0</v>
      </c>
      <c r="AH55" s="122"/>
      <c r="AI55" s="122"/>
      <c r="AJ55" s="122"/>
      <c r="AK55" s="122"/>
      <c r="AL55" s="122"/>
      <c r="AM55" s="122"/>
      <c r="AN55" s="124">
        <f>SUM(AG55,AT55)</f>
        <v>0</v>
      </c>
      <c r="AO55" s="122"/>
      <c r="AP55" s="122"/>
      <c r="AQ55" s="125" t="s">
        <v>77</v>
      </c>
      <c r="AR55" s="126"/>
      <c r="AS55" s="127">
        <f>ROUND(SUM(AS56:AS57),2)</f>
        <v>0</v>
      </c>
      <c r="AT55" s="128">
        <f>ROUND(SUM(AV55:AW55),2)</f>
        <v>0</v>
      </c>
      <c r="AU55" s="129">
        <f>ROUND(SUM(AU56:AU57),5)</f>
        <v>0</v>
      </c>
      <c r="AV55" s="128">
        <f>ROUND(AZ55*L26,2)</f>
        <v>0</v>
      </c>
      <c r="AW55" s="128">
        <f>ROUND(BA55*L27,2)</f>
        <v>0</v>
      </c>
      <c r="AX55" s="128">
        <f>ROUND(BB55*L26,2)</f>
        <v>0</v>
      </c>
      <c r="AY55" s="128">
        <f>ROUND(BC55*L27,2)</f>
        <v>0</v>
      </c>
      <c r="AZ55" s="128">
        <f>ROUND(SUM(AZ56:AZ57),2)</f>
        <v>0</v>
      </c>
      <c r="BA55" s="128">
        <f>ROUND(SUM(BA56:BA57),2)</f>
        <v>0</v>
      </c>
      <c r="BB55" s="128">
        <f>ROUND(SUM(BB56:BB57),2)</f>
        <v>0</v>
      </c>
      <c r="BC55" s="128">
        <f>ROUND(SUM(BC56:BC57),2)</f>
        <v>0</v>
      </c>
      <c r="BD55" s="130">
        <f>ROUND(SUM(BD56:BD57),2)</f>
        <v>0</v>
      </c>
      <c r="BS55" s="131" t="s">
        <v>70</v>
      </c>
      <c r="BT55" s="131" t="s">
        <v>78</v>
      </c>
      <c r="BU55" s="131" t="s">
        <v>72</v>
      </c>
      <c r="BV55" s="131" t="s">
        <v>73</v>
      </c>
      <c r="BW55" s="131" t="s">
        <v>91</v>
      </c>
      <c r="BX55" s="131" t="s">
        <v>7</v>
      </c>
      <c r="CL55" s="131" t="s">
        <v>21</v>
      </c>
      <c r="CM55" s="131" t="s">
        <v>80</v>
      </c>
    </row>
    <row r="56" s="6" customFormat="1" ht="16.5" customHeight="1">
      <c r="A56" s="132" t="s">
        <v>81</v>
      </c>
      <c r="B56" s="133"/>
      <c r="C56" s="134"/>
      <c r="D56" s="134"/>
      <c r="E56" s="135" t="s">
        <v>92</v>
      </c>
      <c r="F56" s="135"/>
      <c r="G56" s="135"/>
      <c r="H56" s="135"/>
      <c r="I56" s="135"/>
      <c r="J56" s="134"/>
      <c r="K56" s="135" t="s">
        <v>93</v>
      </c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6">
        <f>'SO-02.01 - Uznatelné náklady'!J29</f>
        <v>0</v>
      </c>
      <c r="AH56" s="134"/>
      <c r="AI56" s="134"/>
      <c r="AJ56" s="134"/>
      <c r="AK56" s="134"/>
      <c r="AL56" s="134"/>
      <c r="AM56" s="134"/>
      <c r="AN56" s="136">
        <f>SUM(AG56,AT56)</f>
        <v>0</v>
      </c>
      <c r="AO56" s="134"/>
      <c r="AP56" s="134"/>
      <c r="AQ56" s="137" t="s">
        <v>84</v>
      </c>
      <c r="AR56" s="138"/>
      <c r="AS56" s="139">
        <v>0</v>
      </c>
      <c r="AT56" s="140">
        <f>ROUND(SUM(AV56:AW56),2)</f>
        <v>0</v>
      </c>
      <c r="AU56" s="141">
        <f>'SO-02.01 - Uznatelné náklady'!P93</f>
        <v>0</v>
      </c>
      <c r="AV56" s="140">
        <f>'SO-02.01 - Uznatelné náklady'!J32</f>
        <v>0</v>
      </c>
      <c r="AW56" s="140">
        <f>'SO-02.01 - Uznatelné náklady'!J33</f>
        <v>0</v>
      </c>
      <c r="AX56" s="140">
        <f>'SO-02.01 - Uznatelné náklady'!J34</f>
        <v>0</v>
      </c>
      <c r="AY56" s="140">
        <f>'SO-02.01 - Uznatelné náklady'!J35</f>
        <v>0</v>
      </c>
      <c r="AZ56" s="140">
        <f>'SO-02.01 - Uznatelné náklady'!F32</f>
        <v>0</v>
      </c>
      <c r="BA56" s="140">
        <f>'SO-02.01 - Uznatelné náklady'!F33</f>
        <v>0</v>
      </c>
      <c r="BB56" s="140">
        <f>'SO-02.01 - Uznatelné náklady'!F34</f>
        <v>0</v>
      </c>
      <c r="BC56" s="140">
        <f>'SO-02.01 - Uznatelné náklady'!F35</f>
        <v>0</v>
      </c>
      <c r="BD56" s="142">
        <f>'SO-02.01 - Uznatelné náklady'!F36</f>
        <v>0</v>
      </c>
      <c r="BT56" s="143" t="s">
        <v>80</v>
      </c>
      <c r="BV56" s="143" t="s">
        <v>73</v>
      </c>
      <c r="BW56" s="143" t="s">
        <v>94</v>
      </c>
      <c r="BX56" s="143" t="s">
        <v>91</v>
      </c>
      <c r="CL56" s="143" t="s">
        <v>21</v>
      </c>
    </row>
    <row r="57" s="6" customFormat="1" ht="16.5" customHeight="1">
      <c r="A57" s="132" t="s">
        <v>81</v>
      </c>
      <c r="B57" s="133"/>
      <c r="C57" s="134"/>
      <c r="D57" s="134"/>
      <c r="E57" s="135" t="s">
        <v>95</v>
      </c>
      <c r="F57" s="135"/>
      <c r="G57" s="135"/>
      <c r="H57" s="135"/>
      <c r="I57" s="135"/>
      <c r="J57" s="134"/>
      <c r="K57" s="135" t="s">
        <v>87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6">
        <f>'SO-02.02 - Neuznatelné ná...'!J29</f>
        <v>0</v>
      </c>
      <c r="AH57" s="134"/>
      <c r="AI57" s="134"/>
      <c r="AJ57" s="134"/>
      <c r="AK57" s="134"/>
      <c r="AL57" s="134"/>
      <c r="AM57" s="134"/>
      <c r="AN57" s="136">
        <f>SUM(AG57,AT57)</f>
        <v>0</v>
      </c>
      <c r="AO57" s="134"/>
      <c r="AP57" s="134"/>
      <c r="AQ57" s="137" t="s">
        <v>84</v>
      </c>
      <c r="AR57" s="138"/>
      <c r="AS57" s="139">
        <v>0</v>
      </c>
      <c r="AT57" s="140">
        <f>ROUND(SUM(AV57:AW57),2)</f>
        <v>0</v>
      </c>
      <c r="AU57" s="141">
        <f>'SO-02.02 - Neuznatelné ná...'!P84</f>
        <v>0</v>
      </c>
      <c r="AV57" s="140">
        <f>'SO-02.02 - Neuznatelné ná...'!J32</f>
        <v>0</v>
      </c>
      <c r="AW57" s="140">
        <f>'SO-02.02 - Neuznatelné ná...'!J33</f>
        <v>0</v>
      </c>
      <c r="AX57" s="140">
        <f>'SO-02.02 - Neuznatelné ná...'!J34</f>
        <v>0</v>
      </c>
      <c r="AY57" s="140">
        <f>'SO-02.02 - Neuznatelné ná...'!J35</f>
        <v>0</v>
      </c>
      <c r="AZ57" s="140">
        <f>'SO-02.02 - Neuznatelné ná...'!F32</f>
        <v>0</v>
      </c>
      <c r="BA57" s="140">
        <f>'SO-02.02 - Neuznatelné ná...'!F33</f>
        <v>0</v>
      </c>
      <c r="BB57" s="140">
        <f>'SO-02.02 - Neuznatelné ná...'!F34</f>
        <v>0</v>
      </c>
      <c r="BC57" s="140">
        <f>'SO-02.02 - Neuznatelné ná...'!F35</f>
        <v>0</v>
      </c>
      <c r="BD57" s="142">
        <f>'SO-02.02 - Neuznatelné ná...'!F36</f>
        <v>0</v>
      </c>
      <c r="BT57" s="143" t="s">
        <v>80</v>
      </c>
      <c r="BV57" s="143" t="s">
        <v>73</v>
      </c>
      <c r="BW57" s="143" t="s">
        <v>96</v>
      </c>
      <c r="BX57" s="143" t="s">
        <v>91</v>
      </c>
      <c r="CL57" s="143" t="s">
        <v>21</v>
      </c>
    </row>
    <row r="58" s="5" customFormat="1" ht="16.5" customHeight="1">
      <c r="A58" s="132" t="s">
        <v>81</v>
      </c>
      <c r="B58" s="119"/>
      <c r="C58" s="120"/>
      <c r="D58" s="121" t="s">
        <v>97</v>
      </c>
      <c r="E58" s="121"/>
      <c r="F58" s="121"/>
      <c r="G58" s="121"/>
      <c r="H58" s="121"/>
      <c r="I58" s="122"/>
      <c r="J58" s="121" t="s">
        <v>98</v>
      </c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4">
        <f>'SO-03 - Zpevněné povrchy'!J27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77</v>
      </c>
      <c r="AR58" s="126"/>
      <c r="AS58" s="127">
        <v>0</v>
      </c>
      <c r="AT58" s="128">
        <f>ROUND(SUM(AV58:AW58),2)</f>
        <v>0</v>
      </c>
      <c r="AU58" s="129">
        <f>'SO-03 - Zpevněné povrchy'!P81</f>
        <v>0</v>
      </c>
      <c r="AV58" s="128">
        <f>'SO-03 - Zpevněné povrchy'!J30</f>
        <v>0</v>
      </c>
      <c r="AW58" s="128">
        <f>'SO-03 - Zpevněné povrchy'!J31</f>
        <v>0</v>
      </c>
      <c r="AX58" s="128">
        <f>'SO-03 - Zpevněné povrchy'!J32</f>
        <v>0</v>
      </c>
      <c r="AY58" s="128">
        <f>'SO-03 - Zpevněné povrchy'!J33</f>
        <v>0</v>
      </c>
      <c r="AZ58" s="128">
        <f>'SO-03 - Zpevněné povrchy'!F30</f>
        <v>0</v>
      </c>
      <c r="BA58" s="128">
        <f>'SO-03 - Zpevněné povrchy'!F31</f>
        <v>0</v>
      </c>
      <c r="BB58" s="128">
        <f>'SO-03 - Zpevněné povrchy'!F32</f>
        <v>0</v>
      </c>
      <c r="BC58" s="128">
        <f>'SO-03 - Zpevněné povrchy'!F33</f>
        <v>0</v>
      </c>
      <c r="BD58" s="130">
        <f>'SO-03 - Zpevněné povrchy'!F34</f>
        <v>0</v>
      </c>
      <c r="BT58" s="131" t="s">
        <v>78</v>
      </c>
      <c r="BV58" s="131" t="s">
        <v>73</v>
      </c>
      <c r="BW58" s="131" t="s">
        <v>99</v>
      </c>
      <c r="BX58" s="131" t="s">
        <v>7</v>
      </c>
      <c r="CL58" s="131" t="s">
        <v>21</v>
      </c>
      <c r="CM58" s="131" t="s">
        <v>80</v>
      </c>
    </row>
    <row r="59" s="5" customFormat="1" ht="16.5" customHeight="1">
      <c r="A59" s="132" t="s">
        <v>81</v>
      </c>
      <c r="B59" s="119"/>
      <c r="C59" s="120"/>
      <c r="D59" s="121" t="s">
        <v>100</v>
      </c>
      <c r="E59" s="121"/>
      <c r="F59" s="121"/>
      <c r="G59" s="121"/>
      <c r="H59" s="121"/>
      <c r="I59" s="122"/>
      <c r="J59" s="121" t="s">
        <v>101</v>
      </c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4">
        <f>'SO-04 - Molo'!J27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77</v>
      </c>
      <c r="AR59" s="126"/>
      <c r="AS59" s="127">
        <v>0</v>
      </c>
      <c r="AT59" s="128">
        <f>ROUND(SUM(AV59:AW59),2)</f>
        <v>0</v>
      </c>
      <c r="AU59" s="129">
        <f>'SO-04 - Molo'!P84</f>
        <v>0</v>
      </c>
      <c r="AV59" s="128">
        <f>'SO-04 - Molo'!J30</f>
        <v>0</v>
      </c>
      <c r="AW59" s="128">
        <f>'SO-04 - Molo'!J31</f>
        <v>0</v>
      </c>
      <c r="AX59" s="128">
        <f>'SO-04 - Molo'!J32</f>
        <v>0</v>
      </c>
      <c r="AY59" s="128">
        <f>'SO-04 - Molo'!J33</f>
        <v>0</v>
      </c>
      <c r="AZ59" s="128">
        <f>'SO-04 - Molo'!F30</f>
        <v>0</v>
      </c>
      <c r="BA59" s="128">
        <f>'SO-04 - Molo'!F31</f>
        <v>0</v>
      </c>
      <c r="BB59" s="128">
        <f>'SO-04 - Molo'!F32</f>
        <v>0</v>
      </c>
      <c r="BC59" s="128">
        <f>'SO-04 - Molo'!F33</f>
        <v>0</v>
      </c>
      <c r="BD59" s="130">
        <f>'SO-04 - Molo'!F34</f>
        <v>0</v>
      </c>
      <c r="BT59" s="131" t="s">
        <v>78</v>
      </c>
      <c r="BV59" s="131" t="s">
        <v>73</v>
      </c>
      <c r="BW59" s="131" t="s">
        <v>102</v>
      </c>
      <c r="BX59" s="131" t="s">
        <v>7</v>
      </c>
      <c r="CL59" s="131" t="s">
        <v>21</v>
      </c>
      <c r="CM59" s="131" t="s">
        <v>80</v>
      </c>
    </row>
    <row r="60" s="5" customFormat="1" ht="16.5" customHeight="1">
      <c r="B60" s="119"/>
      <c r="C60" s="120"/>
      <c r="D60" s="121" t="s">
        <v>103</v>
      </c>
      <c r="E60" s="121"/>
      <c r="F60" s="121"/>
      <c r="G60" s="121"/>
      <c r="H60" s="121"/>
      <c r="I60" s="122"/>
      <c r="J60" s="121" t="s">
        <v>104</v>
      </c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3">
        <f>ROUND(SUM(AG61:AG62),2)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77</v>
      </c>
      <c r="AR60" s="126"/>
      <c r="AS60" s="127">
        <f>ROUND(SUM(AS61:AS62),2)</f>
        <v>0</v>
      </c>
      <c r="AT60" s="128">
        <f>ROUND(SUM(AV60:AW60),2)</f>
        <v>0</v>
      </c>
      <c r="AU60" s="129">
        <f>ROUND(SUM(AU61:AU62),5)</f>
        <v>0</v>
      </c>
      <c r="AV60" s="128">
        <f>ROUND(AZ60*L26,2)</f>
        <v>0</v>
      </c>
      <c r="AW60" s="128">
        <f>ROUND(BA60*L27,2)</f>
        <v>0</v>
      </c>
      <c r="AX60" s="128">
        <f>ROUND(BB60*L26,2)</f>
        <v>0</v>
      </c>
      <c r="AY60" s="128">
        <f>ROUND(BC60*L27,2)</f>
        <v>0</v>
      </c>
      <c r="AZ60" s="128">
        <f>ROUND(SUM(AZ61:AZ62),2)</f>
        <v>0</v>
      </c>
      <c r="BA60" s="128">
        <f>ROUND(SUM(BA61:BA62),2)</f>
        <v>0</v>
      </c>
      <c r="BB60" s="128">
        <f>ROUND(SUM(BB61:BB62),2)</f>
        <v>0</v>
      </c>
      <c r="BC60" s="128">
        <f>ROUND(SUM(BC61:BC62),2)</f>
        <v>0</v>
      </c>
      <c r="BD60" s="130">
        <f>ROUND(SUM(BD61:BD62),2)</f>
        <v>0</v>
      </c>
      <c r="BS60" s="131" t="s">
        <v>70</v>
      </c>
      <c r="BT60" s="131" t="s">
        <v>78</v>
      </c>
      <c r="BU60" s="131" t="s">
        <v>72</v>
      </c>
      <c r="BV60" s="131" t="s">
        <v>73</v>
      </c>
      <c r="BW60" s="131" t="s">
        <v>105</v>
      </c>
      <c r="BX60" s="131" t="s">
        <v>7</v>
      </c>
      <c r="CL60" s="131" t="s">
        <v>21</v>
      </c>
      <c r="CM60" s="131" t="s">
        <v>80</v>
      </c>
    </row>
    <row r="61" s="6" customFormat="1" ht="16.5" customHeight="1">
      <c r="A61" s="132" t="s">
        <v>81</v>
      </c>
      <c r="B61" s="133"/>
      <c r="C61" s="134"/>
      <c r="D61" s="134"/>
      <c r="E61" s="135" t="s">
        <v>106</v>
      </c>
      <c r="F61" s="135"/>
      <c r="G61" s="135"/>
      <c r="H61" s="135"/>
      <c r="I61" s="135"/>
      <c r="J61" s="134"/>
      <c r="K61" s="135" t="s">
        <v>93</v>
      </c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6">
        <f>'VRN.01 - Uznatelné náklady'!J29</f>
        <v>0</v>
      </c>
      <c r="AH61" s="134"/>
      <c r="AI61" s="134"/>
      <c r="AJ61" s="134"/>
      <c r="AK61" s="134"/>
      <c r="AL61" s="134"/>
      <c r="AM61" s="134"/>
      <c r="AN61" s="136">
        <f>SUM(AG61,AT61)</f>
        <v>0</v>
      </c>
      <c r="AO61" s="134"/>
      <c r="AP61" s="134"/>
      <c r="AQ61" s="137" t="s">
        <v>84</v>
      </c>
      <c r="AR61" s="138"/>
      <c r="AS61" s="139">
        <v>0</v>
      </c>
      <c r="AT61" s="140">
        <f>ROUND(SUM(AV61:AW61),2)</f>
        <v>0</v>
      </c>
      <c r="AU61" s="141">
        <f>'VRN.01 - Uznatelné náklady'!P85</f>
        <v>0</v>
      </c>
      <c r="AV61" s="140">
        <f>'VRN.01 - Uznatelné náklady'!J32</f>
        <v>0</v>
      </c>
      <c r="AW61" s="140">
        <f>'VRN.01 - Uznatelné náklady'!J33</f>
        <v>0</v>
      </c>
      <c r="AX61" s="140">
        <f>'VRN.01 - Uznatelné náklady'!J34</f>
        <v>0</v>
      </c>
      <c r="AY61" s="140">
        <f>'VRN.01 - Uznatelné náklady'!J35</f>
        <v>0</v>
      </c>
      <c r="AZ61" s="140">
        <f>'VRN.01 - Uznatelné náklady'!F32</f>
        <v>0</v>
      </c>
      <c r="BA61" s="140">
        <f>'VRN.01 - Uznatelné náklady'!F33</f>
        <v>0</v>
      </c>
      <c r="BB61" s="140">
        <f>'VRN.01 - Uznatelné náklady'!F34</f>
        <v>0</v>
      </c>
      <c r="BC61" s="140">
        <f>'VRN.01 - Uznatelné náklady'!F35</f>
        <v>0</v>
      </c>
      <c r="BD61" s="142">
        <f>'VRN.01 - Uznatelné náklady'!F36</f>
        <v>0</v>
      </c>
      <c r="BT61" s="143" t="s">
        <v>80</v>
      </c>
      <c r="BV61" s="143" t="s">
        <v>73</v>
      </c>
      <c r="BW61" s="143" t="s">
        <v>107</v>
      </c>
      <c r="BX61" s="143" t="s">
        <v>105</v>
      </c>
      <c r="CL61" s="143" t="s">
        <v>21</v>
      </c>
    </row>
    <row r="62" s="6" customFormat="1" ht="16.5" customHeight="1">
      <c r="A62" s="132" t="s">
        <v>81</v>
      </c>
      <c r="B62" s="133"/>
      <c r="C62" s="134"/>
      <c r="D62" s="134"/>
      <c r="E62" s="135" t="s">
        <v>108</v>
      </c>
      <c r="F62" s="135"/>
      <c r="G62" s="135"/>
      <c r="H62" s="135"/>
      <c r="I62" s="135"/>
      <c r="J62" s="134"/>
      <c r="K62" s="135" t="s">
        <v>87</v>
      </c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6">
        <f>'VRN.02 - Neuznatelné náklady'!J29</f>
        <v>0</v>
      </c>
      <c r="AH62" s="134"/>
      <c r="AI62" s="134"/>
      <c r="AJ62" s="134"/>
      <c r="AK62" s="134"/>
      <c r="AL62" s="134"/>
      <c r="AM62" s="134"/>
      <c r="AN62" s="136">
        <f>SUM(AG62,AT62)</f>
        <v>0</v>
      </c>
      <c r="AO62" s="134"/>
      <c r="AP62" s="134"/>
      <c r="AQ62" s="137" t="s">
        <v>84</v>
      </c>
      <c r="AR62" s="138"/>
      <c r="AS62" s="144">
        <v>0</v>
      </c>
      <c r="AT62" s="145">
        <f>ROUND(SUM(AV62:AW62),2)</f>
        <v>0</v>
      </c>
      <c r="AU62" s="146">
        <f>'VRN.02 - Neuznatelné náklady'!P87</f>
        <v>0</v>
      </c>
      <c r="AV62" s="145">
        <f>'VRN.02 - Neuznatelné náklady'!J32</f>
        <v>0</v>
      </c>
      <c r="AW62" s="145">
        <f>'VRN.02 - Neuznatelné náklady'!J33</f>
        <v>0</v>
      </c>
      <c r="AX62" s="145">
        <f>'VRN.02 - Neuznatelné náklady'!J34</f>
        <v>0</v>
      </c>
      <c r="AY62" s="145">
        <f>'VRN.02 - Neuznatelné náklady'!J35</f>
        <v>0</v>
      </c>
      <c r="AZ62" s="145">
        <f>'VRN.02 - Neuznatelné náklady'!F32</f>
        <v>0</v>
      </c>
      <c r="BA62" s="145">
        <f>'VRN.02 - Neuznatelné náklady'!F33</f>
        <v>0</v>
      </c>
      <c r="BB62" s="145">
        <f>'VRN.02 - Neuznatelné náklady'!F34</f>
        <v>0</v>
      </c>
      <c r="BC62" s="145">
        <f>'VRN.02 - Neuznatelné náklady'!F35</f>
        <v>0</v>
      </c>
      <c r="BD62" s="147">
        <f>'VRN.02 - Neuznatelné náklady'!F36</f>
        <v>0</v>
      </c>
      <c r="BT62" s="143" t="s">
        <v>80</v>
      </c>
      <c r="BV62" s="143" t="s">
        <v>73</v>
      </c>
      <c r="BW62" s="143" t="s">
        <v>109</v>
      </c>
      <c r="BX62" s="143" t="s">
        <v>105</v>
      </c>
      <c r="CL62" s="143" t="s">
        <v>21</v>
      </c>
    </row>
    <row r="63" s="1" customFormat="1" ht="30" customHeight="1">
      <c r="B63" s="46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2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72"/>
    </row>
  </sheetData>
  <sheetProtection sheet="1" formatColumns="0" formatRows="0" objects="1" scenarios="1" spinCount="100000" saltValue="t3eSK77D7duZSwkOMNtPq8FD8RMQXh/o8ulCEdPIAjui7bIyJ6meqIiYhGfiIKzjIdkN7o2ngyNcrc9d39Ap2A==" hashValue="DAfMazeDv3xq72ghlUp5RktCPK33yez5cthL+sQPaRXyvZtfxKu/ReydQTmHQUNLuBBB9fy75X+o2A8oVY7QLA==" algorithmName="SHA-512" password="CC35"/>
  <mergeCells count="8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9:AP59"/>
    <mergeCell ref="AN57:AP57"/>
    <mergeCell ref="AN54:AP54"/>
    <mergeCell ref="AN55:AP55"/>
    <mergeCell ref="AN56:AP56"/>
    <mergeCell ref="AN58:AP58"/>
    <mergeCell ref="AN60:AP60"/>
    <mergeCell ref="AN61:AP61"/>
    <mergeCell ref="AN62:AP62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D58:H58"/>
    <mergeCell ref="C49:G49"/>
    <mergeCell ref="D52:H52"/>
    <mergeCell ref="E53:I53"/>
    <mergeCell ref="E54:I54"/>
    <mergeCell ref="D55:H55"/>
    <mergeCell ref="E56:I56"/>
    <mergeCell ref="E57:I57"/>
    <mergeCell ref="D59:H59"/>
    <mergeCell ref="D60:H60"/>
    <mergeCell ref="E61:I61"/>
    <mergeCell ref="E62:I62"/>
    <mergeCell ref="AM46:AP46"/>
    <mergeCell ref="AS46:AT48"/>
    <mergeCell ref="AN49:AP49"/>
    <mergeCell ref="L42:AO42"/>
    <mergeCell ref="AM44:AN44"/>
    <mergeCell ref="I49:AF49"/>
    <mergeCell ref="AG49:AM49"/>
    <mergeCell ref="K53:AF53"/>
    <mergeCell ref="K54:AF54"/>
    <mergeCell ref="J55:AF55"/>
    <mergeCell ref="K56:AF56"/>
    <mergeCell ref="K57:AF57"/>
    <mergeCell ref="J58:AF58"/>
    <mergeCell ref="J59:AF59"/>
    <mergeCell ref="J60:AF60"/>
    <mergeCell ref="K61:AF61"/>
    <mergeCell ref="K62:AF62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3" location="'SO-01.01 - Uznatelné nákl...'!C2" display="/"/>
    <hyperlink ref="A54" location="'SO-01.02 - Neuznatelné ná...'!C2" display="/"/>
    <hyperlink ref="A56" location="'SO-02.01 - Uznatelné náklady'!C2" display="/"/>
    <hyperlink ref="A57" location="'SO-02.02 - Neuznatelné ná...'!C2" display="/"/>
    <hyperlink ref="A58" location="'SO-03 - Zpevněné povrchy'!C2" display="/"/>
    <hyperlink ref="A59" location="'SO-04 - Molo'!C2" display="/"/>
    <hyperlink ref="A61" location="'VRN.01 - Uznatelné náklady'!C2" display="/"/>
    <hyperlink ref="A62" location="'VRN.02 - Neuznatelné náklad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08" customWidth="1"/>
    <col min="2" max="2" width="1.664063" style="308" customWidth="1"/>
    <col min="3" max="4" width="5" style="308" customWidth="1"/>
    <col min="5" max="5" width="11.67" style="308" customWidth="1"/>
    <col min="6" max="6" width="9.17" style="308" customWidth="1"/>
    <col min="7" max="7" width="5" style="308" customWidth="1"/>
    <col min="8" max="8" width="77.83" style="308" customWidth="1"/>
    <col min="9" max="10" width="20" style="308" customWidth="1"/>
    <col min="11" max="11" width="1.664063" style="308" customWidth="1"/>
  </cols>
  <sheetData>
    <row r="1" ht="37.5" customHeight="1"/>
    <row r="2" ht="7.5" customHeight="1">
      <c r="B2" s="309"/>
      <c r="C2" s="310"/>
      <c r="D2" s="310"/>
      <c r="E2" s="310"/>
      <c r="F2" s="310"/>
      <c r="G2" s="310"/>
      <c r="H2" s="310"/>
      <c r="I2" s="310"/>
      <c r="J2" s="310"/>
      <c r="K2" s="311"/>
    </row>
    <row r="3" s="15" customFormat="1" ht="45" customHeight="1">
      <c r="B3" s="312"/>
      <c r="C3" s="313" t="s">
        <v>1139</v>
      </c>
      <c r="D3" s="313"/>
      <c r="E3" s="313"/>
      <c r="F3" s="313"/>
      <c r="G3" s="313"/>
      <c r="H3" s="313"/>
      <c r="I3" s="313"/>
      <c r="J3" s="313"/>
      <c r="K3" s="314"/>
    </row>
    <row r="4" ht="25.5" customHeight="1">
      <c r="B4" s="315"/>
      <c r="C4" s="316" t="s">
        <v>1140</v>
      </c>
      <c r="D4" s="316"/>
      <c r="E4" s="316"/>
      <c r="F4" s="316"/>
      <c r="G4" s="316"/>
      <c r="H4" s="316"/>
      <c r="I4" s="316"/>
      <c r="J4" s="316"/>
      <c r="K4" s="317"/>
    </row>
    <row r="5" ht="5.25" customHeight="1">
      <c r="B5" s="315"/>
      <c r="C5" s="318"/>
      <c r="D5" s="318"/>
      <c r="E5" s="318"/>
      <c r="F5" s="318"/>
      <c r="G5" s="318"/>
      <c r="H5" s="318"/>
      <c r="I5" s="318"/>
      <c r="J5" s="318"/>
      <c r="K5" s="317"/>
    </row>
    <row r="6" ht="15" customHeight="1">
      <c r="B6" s="315"/>
      <c r="C6" s="319" t="s">
        <v>1141</v>
      </c>
      <c r="D6" s="319"/>
      <c r="E6" s="319"/>
      <c r="F6" s="319"/>
      <c r="G6" s="319"/>
      <c r="H6" s="319"/>
      <c r="I6" s="319"/>
      <c r="J6" s="319"/>
      <c r="K6" s="317"/>
    </row>
    <row r="7" ht="15" customHeight="1">
      <c r="B7" s="320"/>
      <c r="C7" s="319" t="s">
        <v>1142</v>
      </c>
      <c r="D7" s="319"/>
      <c r="E7" s="319"/>
      <c r="F7" s="319"/>
      <c r="G7" s="319"/>
      <c r="H7" s="319"/>
      <c r="I7" s="319"/>
      <c r="J7" s="319"/>
      <c r="K7" s="317"/>
    </row>
    <row r="8" ht="12.75" customHeight="1">
      <c r="B8" s="320"/>
      <c r="C8" s="319"/>
      <c r="D8" s="319"/>
      <c r="E8" s="319"/>
      <c r="F8" s="319"/>
      <c r="G8" s="319"/>
      <c r="H8" s="319"/>
      <c r="I8" s="319"/>
      <c r="J8" s="319"/>
      <c r="K8" s="317"/>
    </row>
    <row r="9" ht="15" customHeight="1">
      <c r="B9" s="320"/>
      <c r="C9" s="319" t="s">
        <v>1143</v>
      </c>
      <c r="D9" s="319"/>
      <c r="E9" s="319"/>
      <c r="F9" s="319"/>
      <c r="G9" s="319"/>
      <c r="H9" s="319"/>
      <c r="I9" s="319"/>
      <c r="J9" s="319"/>
      <c r="K9" s="317"/>
    </row>
    <row r="10" ht="15" customHeight="1">
      <c r="B10" s="320"/>
      <c r="C10" s="319"/>
      <c r="D10" s="319" t="s">
        <v>1144</v>
      </c>
      <c r="E10" s="319"/>
      <c r="F10" s="319"/>
      <c r="G10" s="319"/>
      <c r="H10" s="319"/>
      <c r="I10" s="319"/>
      <c r="J10" s="319"/>
      <c r="K10" s="317"/>
    </row>
    <row r="11" ht="15" customHeight="1">
      <c r="B11" s="320"/>
      <c r="C11" s="321"/>
      <c r="D11" s="319" t="s">
        <v>1145</v>
      </c>
      <c r="E11" s="319"/>
      <c r="F11" s="319"/>
      <c r="G11" s="319"/>
      <c r="H11" s="319"/>
      <c r="I11" s="319"/>
      <c r="J11" s="319"/>
      <c r="K11" s="317"/>
    </row>
    <row r="12" ht="12.75" customHeight="1">
      <c r="B12" s="320"/>
      <c r="C12" s="321"/>
      <c r="D12" s="321"/>
      <c r="E12" s="321"/>
      <c r="F12" s="321"/>
      <c r="G12" s="321"/>
      <c r="H12" s="321"/>
      <c r="I12" s="321"/>
      <c r="J12" s="321"/>
      <c r="K12" s="317"/>
    </row>
    <row r="13" ht="15" customHeight="1">
      <c r="B13" s="320"/>
      <c r="C13" s="321"/>
      <c r="D13" s="319" t="s">
        <v>1146</v>
      </c>
      <c r="E13" s="319"/>
      <c r="F13" s="319"/>
      <c r="G13" s="319"/>
      <c r="H13" s="319"/>
      <c r="I13" s="319"/>
      <c r="J13" s="319"/>
      <c r="K13" s="317"/>
    </row>
    <row r="14" ht="15" customHeight="1">
      <c r="B14" s="320"/>
      <c r="C14" s="321"/>
      <c r="D14" s="319" t="s">
        <v>1147</v>
      </c>
      <c r="E14" s="319"/>
      <c r="F14" s="319"/>
      <c r="G14" s="319"/>
      <c r="H14" s="319"/>
      <c r="I14" s="319"/>
      <c r="J14" s="319"/>
      <c r="K14" s="317"/>
    </row>
    <row r="15" ht="15" customHeight="1">
      <c r="B15" s="320"/>
      <c r="C15" s="321"/>
      <c r="D15" s="319" t="s">
        <v>1148</v>
      </c>
      <c r="E15" s="319"/>
      <c r="F15" s="319"/>
      <c r="G15" s="319"/>
      <c r="H15" s="319"/>
      <c r="I15" s="319"/>
      <c r="J15" s="319"/>
      <c r="K15" s="317"/>
    </row>
    <row r="16" ht="15" customHeight="1">
      <c r="B16" s="320"/>
      <c r="C16" s="321"/>
      <c r="D16" s="321"/>
      <c r="E16" s="322" t="s">
        <v>77</v>
      </c>
      <c r="F16" s="319" t="s">
        <v>1149</v>
      </c>
      <c r="G16" s="319"/>
      <c r="H16" s="319"/>
      <c r="I16" s="319"/>
      <c r="J16" s="319"/>
      <c r="K16" s="317"/>
    </row>
    <row r="17" ht="15" customHeight="1">
      <c r="B17" s="320"/>
      <c r="C17" s="321"/>
      <c r="D17" s="321"/>
      <c r="E17" s="322" t="s">
        <v>1150</v>
      </c>
      <c r="F17" s="319" t="s">
        <v>1151</v>
      </c>
      <c r="G17" s="319"/>
      <c r="H17" s="319"/>
      <c r="I17" s="319"/>
      <c r="J17" s="319"/>
      <c r="K17" s="317"/>
    </row>
    <row r="18" ht="15" customHeight="1">
      <c r="B18" s="320"/>
      <c r="C18" s="321"/>
      <c r="D18" s="321"/>
      <c r="E18" s="322" t="s">
        <v>1152</v>
      </c>
      <c r="F18" s="319" t="s">
        <v>1153</v>
      </c>
      <c r="G18" s="319"/>
      <c r="H18" s="319"/>
      <c r="I18" s="319"/>
      <c r="J18" s="319"/>
      <c r="K18" s="317"/>
    </row>
    <row r="19" ht="15" customHeight="1">
      <c r="B19" s="320"/>
      <c r="C19" s="321"/>
      <c r="D19" s="321"/>
      <c r="E19" s="322" t="s">
        <v>1154</v>
      </c>
      <c r="F19" s="319" t="s">
        <v>1155</v>
      </c>
      <c r="G19" s="319"/>
      <c r="H19" s="319"/>
      <c r="I19" s="319"/>
      <c r="J19" s="319"/>
      <c r="K19" s="317"/>
    </row>
    <row r="20" ht="15" customHeight="1">
      <c r="B20" s="320"/>
      <c r="C20" s="321"/>
      <c r="D20" s="321"/>
      <c r="E20" s="322" t="s">
        <v>1156</v>
      </c>
      <c r="F20" s="319" t="s">
        <v>1157</v>
      </c>
      <c r="G20" s="319"/>
      <c r="H20" s="319"/>
      <c r="I20" s="319"/>
      <c r="J20" s="319"/>
      <c r="K20" s="317"/>
    </row>
    <row r="21" ht="15" customHeight="1">
      <c r="B21" s="320"/>
      <c r="C21" s="321"/>
      <c r="D21" s="321"/>
      <c r="E21" s="322" t="s">
        <v>84</v>
      </c>
      <c r="F21" s="319" t="s">
        <v>1158</v>
      </c>
      <c r="G21" s="319"/>
      <c r="H21" s="319"/>
      <c r="I21" s="319"/>
      <c r="J21" s="319"/>
      <c r="K21" s="317"/>
    </row>
    <row r="22" ht="12.75" customHeight="1">
      <c r="B22" s="320"/>
      <c r="C22" s="321"/>
      <c r="D22" s="321"/>
      <c r="E22" s="321"/>
      <c r="F22" s="321"/>
      <c r="G22" s="321"/>
      <c r="H22" s="321"/>
      <c r="I22" s="321"/>
      <c r="J22" s="321"/>
      <c r="K22" s="317"/>
    </row>
    <row r="23" ht="15" customHeight="1">
      <c r="B23" s="320"/>
      <c r="C23" s="319" t="s">
        <v>1159</v>
      </c>
      <c r="D23" s="319"/>
      <c r="E23" s="319"/>
      <c r="F23" s="319"/>
      <c r="G23" s="319"/>
      <c r="H23" s="319"/>
      <c r="I23" s="319"/>
      <c r="J23" s="319"/>
      <c r="K23" s="317"/>
    </row>
    <row r="24" ht="15" customHeight="1">
      <c r="B24" s="320"/>
      <c r="C24" s="319" t="s">
        <v>1160</v>
      </c>
      <c r="D24" s="319"/>
      <c r="E24" s="319"/>
      <c r="F24" s="319"/>
      <c r="G24" s="319"/>
      <c r="H24" s="319"/>
      <c r="I24" s="319"/>
      <c r="J24" s="319"/>
      <c r="K24" s="317"/>
    </row>
    <row r="25" ht="15" customHeight="1">
      <c r="B25" s="320"/>
      <c r="C25" s="319"/>
      <c r="D25" s="319" t="s">
        <v>1161</v>
      </c>
      <c r="E25" s="319"/>
      <c r="F25" s="319"/>
      <c r="G25" s="319"/>
      <c r="H25" s="319"/>
      <c r="I25" s="319"/>
      <c r="J25" s="319"/>
      <c r="K25" s="317"/>
    </row>
    <row r="26" ht="15" customHeight="1">
      <c r="B26" s="320"/>
      <c r="C26" s="321"/>
      <c r="D26" s="319" t="s">
        <v>1162</v>
      </c>
      <c r="E26" s="319"/>
      <c r="F26" s="319"/>
      <c r="G26" s="319"/>
      <c r="H26" s="319"/>
      <c r="I26" s="319"/>
      <c r="J26" s="319"/>
      <c r="K26" s="317"/>
    </row>
    <row r="27" ht="12.75" customHeight="1">
      <c r="B27" s="320"/>
      <c r="C27" s="321"/>
      <c r="D27" s="321"/>
      <c r="E27" s="321"/>
      <c r="F27" s="321"/>
      <c r="G27" s="321"/>
      <c r="H27" s="321"/>
      <c r="I27" s="321"/>
      <c r="J27" s="321"/>
      <c r="K27" s="317"/>
    </row>
    <row r="28" ht="15" customHeight="1">
      <c r="B28" s="320"/>
      <c r="C28" s="321"/>
      <c r="D28" s="319" t="s">
        <v>1163</v>
      </c>
      <c r="E28" s="319"/>
      <c r="F28" s="319"/>
      <c r="G28" s="319"/>
      <c r="H28" s="319"/>
      <c r="I28" s="319"/>
      <c r="J28" s="319"/>
      <c r="K28" s="317"/>
    </row>
    <row r="29" ht="15" customHeight="1">
      <c r="B29" s="320"/>
      <c r="C29" s="321"/>
      <c r="D29" s="319" t="s">
        <v>1164</v>
      </c>
      <c r="E29" s="319"/>
      <c r="F29" s="319"/>
      <c r="G29" s="319"/>
      <c r="H29" s="319"/>
      <c r="I29" s="319"/>
      <c r="J29" s="319"/>
      <c r="K29" s="317"/>
    </row>
    <row r="30" ht="12.75" customHeight="1">
      <c r="B30" s="320"/>
      <c r="C30" s="321"/>
      <c r="D30" s="321"/>
      <c r="E30" s="321"/>
      <c r="F30" s="321"/>
      <c r="G30" s="321"/>
      <c r="H30" s="321"/>
      <c r="I30" s="321"/>
      <c r="J30" s="321"/>
      <c r="K30" s="317"/>
    </row>
    <row r="31" ht="15" customHeight="1">
      <c r="B31" s="320"/>
      <c r="C31" s="321"/>
      <c r="D31" s="319" t="s">
        <v>1165</v>
      </c>
      <c r="E31" s="319"/>
      <c r="F31" s="319"/>
      <c r="G31" s="319"/>
      <c r="H31" s="319"/>
      <c r="I31" s="319"/>
      <c r="J31" s="319"/>
      <c r="K31" s="317"/>
    </row>
    <row r="32" ht="15" customHeight="1">
      <c r="B32" s="320"/>
      <c r="C32" s="321"/>
      <c r="D32" s="319" t="s">
        <v>1166</v>
      </c>
      <c r="E32" s="319"/>
      <c r="F32" s="319"/>
      <c r="G32" s="319"/>
      <c r="H32" s="319"/>
      <c r="I32" s="319"/>
      <c r="J32" s="319"/>
      <c r="K32" s="317"/>
    </row>
    <row r="33" ht="15" customHeight="1">
      <c r="B33" s="320"/>
      <c r="C33" s="321"/>
      <c r="D33" s="319" t="s">
        <v>1167</v>
      </c>
      <c r="E33" s="319"/>
      <c r="F33" s="319"/>
      <c r="G33" s="319"/>
      <c r="H33" s="319"/>
      <c r="I33" s="319"/>
      <c r="J33" s="319"/>
      <c r="K33" s="317"/>
    </row>
    <row r="34" ht="15" customHeight="1">
      <c r="B34" s="320"/>
      <c r="C34" s="321"/>
      <c r="D34" s="319"/>
      <c r="E34" s="323" t="s">
        <v>134</v>
      </c>
      <c r="F34" s="319"/>
      <c r="G34" s="319" t="s">
        <v>1168</v>
      </c>
      <c r="H34" s="319"/>
      <c r="I34" s="319"/>
      <c r="J34" s="319"/>
      <c r="K34" s="317"/>
    </row>
    <row r="35" ht="30.75" customHeight="1">
      <c r="B35" s="320"/>
      <c r="C35" s="321"/>
      <c r="D35" s="319"/>
      <c r="E35" s="323" t="s">
        <v>1169</v>
      </c>
      <c r="F35" s="319"/>
      <c r="G35" s="319" t="s">
        <v>1170</v>
      </c>
      <c r="H35" s="319"/>
      <c r="I35" s="319"/>
      <c r="J35" s="319"/>
      <c r="K35" s="317"/>
    </row>
    <row r="36" ht="15" customHeight="1">
      <c r="B36" s="320"/>
      <c r="C36" s="321"/>
      <c r="D36" s="319"/>
      <c r="E36" s="323" t="s">
        <v>52</v>
      </c>
      <c r="F36" s="319"/>
      <c r="G36" s="319" t="s">
        <v>1171</v>
      </c>
      <c r="H36" s="319"/>
      <c r="I36" s="319"/>
      <c r="J36" s="319"/>
      <c r="K36" s="317"/>
    </row>
    <row r="37" ht="15" customHeight="1">
      <c r="B37" s="320"/>
      <c r="C37" s="321"/>
      <c r="D37" s="319"/>
      <c r="E37" s="323" t="s">
        <v>135</v>
      </c>
      <c r="F37" s="319"/>
      <c r="G37" s="319" t="s">
        <v>1172</v>
      </c>
      <c r="H37" s="319"/>
      <c r="I37" s="319"/>
      <c r="J37" s="319"/>
      <c r="K37" s="317"/>
    </row>
    <row r="38" ht="15" customHeight="1">
      <c r="B38" s="320"/>
      <c r="C38" s="321"/>
      <c r="D38" s="319"/>
      <c r="E38" s="323" t="s">
        <v>136</v>
      </c>
      <c r="F38" s="319"/>
      <c r="G38" s="319" t="s">
        <v>1173</v>
      </c>
      <c r="H38" s="319"/>
      <c r="I38" s="319"/>
      <c r="J38" s="319"/>
      <c r="K38" s="317"/>
    </row>
    <row r="39" ht="15" customHeight="1">
      <c r="B39" s="320"/>
      <c r="C39" s="321"/>
      <c r="D39" s="319"/>
      <c r="E39" s="323" t="s">
        <v>137</v>
      </c>
      <c r="F39" s="319"/>
      <c r="G39" s="319" t="s">
        <v>1174</v>
      </c>
      <c r="H39" s="319"/>
      <c r="I39" s="319"/>
      <c r="J39" s="319"/>
      <c r="K39" s="317"/>
    </row>
    <row r="40" ht="15" customHeight="1">
      <c r="B40" s="320"/>
      <c r="C40" s="321"/>
      <c r="D40" s="319"/>
      <c r="E40" s="323" t="s">
        <v>1175</v>
      </c>
      <c r="F40" s="319"/>
      <c r="G40" s="319" t="s">
        <v>1176</v>
      </c>
      <c r="H40" s="319"/>
      <c r="I40" s="319"/>
      <c r="J40" s="319"/>
      <c r="K40" s="317"/>
    </row>
    <row r="41" ht="15" customHeight="1">
      <c r="B41" s="320"/>
      <c r="C41" s="321"/>
      <c r="D41" s="319"/>
      <c r="E41" s="323"/>
      <c r="F41" s="319"/>
      <c r="G41" s="319" t="s">
        <v>1177</v>
      </c>
      <c r="H41" s="319"/>
      <c r="I41" s="319"/>
      <c r="J41" s="319"/>
      <c r="K41" s="317"/>
    </row>
    <row r="42" ht="15" customHeight="1">
      <c r="B42" s="320"/>
      <c r="C42" s="321"/>
      <c r="D42" s="319"/>
      <c r="E42" s="323" t="s">
        <v>1178</v>
      </c>
      <c r="F42" s="319"/>
      <c r="G42" s="319" t="s">
        <v>1179</v>
      </c>
      <c r="H42" s="319"/>
      <c r="I42" s="319"/>
      <c r="J42" s="319"/>
      <c r="K42" s="317"/>
    </row>
    <row r="43" ht="15" customHeight="1">
      <c r="B43" s="320"/>
      <c r="C43" s="321"/>
      <c r="D43" s="319"/>
      <c r="E43" s="323" t="s">
        <v>139</v>
      </c>
      <c r="F43" s="319"/>
      <c r="G43" s="319" t="s">
        <v>1180</v>
      </c>
      <c r="H43" s="319"/>
      <c r="I43" s="319"/>
      <c r="J43" s="319"/>
      <c r="K43" s="317"/>
    </row>
    <row r="44" ht="12.75" customHeight="1">
      <c r="B44" s="320"/>
      <c r="C44" s="321"/>
      <c r="D44" s="319"/>
      <c r="E44" s="319"/>
      <c r="F44" s="319"/>
      <c r="G44" s="319"/>
      <c r="H44" s="319"/>
      <c r="I44" s="319"/>
      <c r="J44" s="319"/>
      <c r="K44" s="317"/>
    </row>
    <row r="45" ht="15" customHeight="1">
      <c r="B45" s="320"/>
      <c r="C45" s="321"/>
      <c r="D45" s="319" t="s">
        <v>1181</v>
      </c>
      <c r="E45" s="319"/>
      <c r="F45" s="319"/>
      <c r="G45" s="319"/>
      <c r="H45" s="319"/>
      <c r="I45" s="319"/>
      <c r="J45" s="319"/>
      <c r="K45" s="317"/>
    </row>
    <row r="46" ht="15" customHeight="1">
      <c r="B46" s="320"/>
      <c r="C46" s="321"/>
      <c r="D46" s="321"/>
      <c r="E46" s="319" t="s">
        <v>1182</v>
      </c>
      <c r="F46" s="319"/>
      <c r="G46" s="319"/>
      <c r="H46" s="319"/>
      <c r="I46" s="319"/>
      <c r="J46" s="319"/>
      <c r="K46" s="317"/>
    </row>
    <row r="47" ht="15" customHeight="1">
      <c r="B47" s="320"/>
      <c r="C47" s="321"/>
      <c r="D47" s="321"/>
      <c r="E47" s="319" t="s">
        <v>1183</v>
      </c>
      <c r="F47" s="319"/>
      <c r="G47" s="319"/>
      <c r="H47" s="319"/>
      <c r="I47" s="319"/>
      <c r="J47" s="319"/>
      <c r="K47" s="317"/>
    </row>
    <row r="48" ht="15" customHeight="1">
      <c r="B48" s="320"/>
      <c r="C48" s="321"/>
      <c r="D48" s="321"/>
      <c r="E48" s="319" t="s">
        <v>1184</v>
      </c>
      <c r="F48" s="319"/>
      <c r="G48" s="319"/>
      <c r="H48" s="319"/>
      <c r="I48" s="319"/>
      <c r="J48" s="319"/>
      <c r="K48" s="317"/>
    </row>
    <row r="49" ht="15" customHeight="1">
      <c r="B49" s="320"/>
      <c r="C49" s="321"/>
      <c r="D49" s="319" t="s">
        <v>1185</v>
      </c>
      <c r="E49" s="319"/>
      <c r="F49" s="319"/>
      <c r="G49" s="319"/>
      <c r="H49" s="319"/>
      <c r="I49" s="319"/>
      <c r="J49" s="319"/>
      <c r="K49" s="317"/>
    </row>
    <row r="50" ht="25.5" customHeight="1">
      <c r="B50" s="315"/>
      <c r="C50" s="316" t="s">
        <v>1186</v>
      </c>
      <c r="D50" s="316"/>
      <c r="E50" s="316"/>
      <c r="F50" s="316"/>
      <c r="G50" s="316"/>
      <c r="H50" s="316"/>
      <c r="I50" s="316"/>
      <c r="J50" s="316"/>
      <c r="K50" s="317"/>
    </row>
    <row r="51" ht="5.25" customHeight="1">
      <c r="B51" s="315"/>
      <c r="C51" s="318"/>
      <c r="D51" s="318"/>
      <c r="E51" s="318"/>
      <c r="F51" s="318"/>
      <c r="G51" s="318"/>
      <c r="H51" s="318"/>
      <c r="I51" s="318"/>
      <c r="J51" s="318"/>
      <c r="K51" s="317"/>
    </row>
    <row r="52" ht="15" customHeight="1">
      <c r="B52" s="315"/>
      <c r="C52" s="319" t="s">
        <v>1187</v>
      </c>
      <c r="D52" s="319"/>
      <c r="E52" s="319"/>
      <c r="F52" s="319"/>
      <c r="G52" s="319"/>
      <c r="H52" s="319"/>
      <c r="I52" s="319"/>
      <c r="J52" s="319"/>
      <c r="K52" s="317"/>
    </row>
    <row r="53" ht="15" customHeight="1">
      <c r="B53" s="315"/>
      <c r="C53" s="319" t="s">
        <v>1188</v>
      </c>
      <c r="D53" s="319"/>
      <c r="E53" s="319"/>
      <c r="F53" s="319"/>
      <c r="G53" s="319"/>
      <c r="H53" s="319"/>
      <c r="I53" s="319"/>
      <c r="J53" s="319"/>
      <c r="K53" s="317"/>
    </row>
    <row r="54" ht="12.75" customHeight="1">
      <c r="B54" s="315"/>
      <c r="C54" s="319"/>
      <c r="D54" s="319"/>
      <c r="E54" s="319"/>
      <c r="F54" s="319"/>
      <c r="G54" s="319"/>
      <c r="H54" s="319"/>
      <c r="I54" s="319"/>
      <c r="J54" s="319"/>
      <c r="K54" s="317"/>
    </row>
    <row r="55" ht="15" customHeight="1">
      <c r="B55" s="315"/>
      <c r="C55" s="319" t="s">
        <v>1189</v>
      </c>
      <c r="D55" s="319"/>
      <c r="E55" s="319"/>
      <c r="F55" s="319"/>
      <c r="G55" s="319"/>
      <c r="H55" s="319"/>
      <c r="I55" s="319"/>
      <c r="J55" s="319"/>
      <c r="K55" s="317"/>
    </row>
    <row r="56" ht="15" customHeight="1">
      <c r="B56" s="315"/>
      <c r="C56" s="321"/>
      <c r="D56" s="319" t="s">
        <v>1190</v>
      </c>
      <c r="E56" s="319"/>
      <c r="F56" s="319"/>
      <c r="G56" s="319"/>
      <c r="H56" s="319"/>
      <c r="I56" s="319"/>
      <c r="J56" s="319"/>
      <c r="K56" s="317"/>
    </row>
    <row r="57" ht="15" customHeight="1">
      <c r="B57" s="315"/>
      <c r="C57" s="321"/>
      <c r="D57" s="319" t="s">
        <v>1191</v>
      </c>
      <c r="E57" s="319"/>
      <c r="F57" s="319"/>
      <c r="G57" s="319"/>
      <c r="H57" s="319"/>
      <c r="I57" s="319"/>
      <c r="J57" s="319"/>
      <c r="K57" s="317"/>
    </row>
    <row r="58" ht="15" customHeight="1">
      <c r="B58" s="315"/>
      <c r="C58" s="321"/>
      <c r="D58" s="319" t="s">
        <v>1192</v>
      </c>
      <c r="E58" s="319"/>
      <c r="F58" s="319"/>
      <c r="G58" s="319"/>
      <c r="H58" s="319"/>
      <c r="I58" s="319"/>
      <c r="J58" s="319"/>
      <c r="K58" s="317"/>
    </row>
    <row r="59" ht="15" customHeight="1">
      <c r="B59" s="315"/>
      <c r="C59" s="321"/>
      <c r="D59" s="319" t="s">
        <v>1193</v>
      </c>
      <c r="E59" s="319"/>
      <c r="F59" s="319"/>
      <c r="G59" s="319"/>
      <c r="H59" s="319"/>
      <c r="I59" s="319"/>
      <c r="J59" s="319"/>
      <c r="K59" s="317"/>
    </row>
    <row r="60" ht="15" customHeight="1">
      <c r="B60" s="315"/>
      <c r="C60" s="321"/>
      <c r="D60" s="324" t="s">
        <v>1194</v>
      </c>
      <c r="E60" s="324"/>
      <c r="F60" s="324"/>
      <c r="G60" s="324"/>
      <c r="H60" s="324"/>
      <c r="I60" s="324"/>
      <c r="J60" s="324"/>
      <c r="K60" s="317"/>
    </row>
    <row r="61" ht="15" customHeight="1">
      <c r="B61" s="315"/>
      <c r="C61" s="321"/>
      <c r="D61" s="319" t="s">
        <v>1195</v>
      </c>
      <c r="E61" s="319"/>
      <c r="F61" s="319"/>
      <c r="G61" s="319"/>
      <c r="H61" s="319"/>
      <c r="I61" s="319"/>
      <c r="J61" s="319"/>
      <c r="K61" s="317"/>
    </row>
    <row r="62" ht="12.75" customHeight="1">
      <c r="B62" s="315"/>
      <c r="C62" s="321"/>
      <c r="D62" s="321"/>
      <c r="E62" s="325"/>
      <c r="F62" s="321"/>
      <c r="G62" s="321"/>
      <c r="H62" s="321"/>
      <c r="I62" s="321"/>
      <c r="J62" s="321"/>
      <c r="K62" s="317"/>
    </row>
    <row r="63" ht="15" customHeight="1">
      <c r="B63" s="315"/>
      <c r="C63" s="321"/>
      <c r="D63" s="319" t="s">
        <v>1196</v>
      </c>
      <c r="E63" s="319"/>
      <c r="F63" s="319"/>
      <c r="G63" s="319"/>
      <c r="H63" s="319"/>
      <c r="I63" s="319"/>
      <c r="J63" s="319"/>
      <c r="K63" s="317"/>
    </row>
    <row r="64" ht="15" customHeight="1">
      <c r="B64" s="315"/>
      <c r="C64" s="321"/>
      <c r="D64" s="324" t="s">
        <v>1197</v>
      </c>
      <c r="E64" s="324"/>
      <c r="F64" s="324"/>
      <c r="G64" s="324"/>
      <c r="H64" s="324"/>
      <c r="I64" s="324"/>
      <c r="J64" s="324"/>
      <c r="K64" s="317"/>
    </row>
    <row r="65" ht="15" customHeight="1">
      <c r="B65" s="315"/>
      <c r="C65" s="321"/>
      <c r="D65" s="319" t="s">
        <v>1198</v>
      </c>
      <c r="E65" s="319"/>
      <c r="F65" s="319"/>
      <c r="G65" s="319"/>
      <c r="H65" s="319"/>
      <c r="I65" s="319"/>
      <c r="J65" s="319"/>
      <c r="K65" s="317"/>
    </row>
    <row r="66" ht="15" customHeight="1">
      <c r="B66" s="315"/>
      <c r="C66" s="321"/>
      <c r="D66" s="319" t="s">
        <v>1199</v>
      </c>
      <c r="E66" s="319"/>
      <c r="F66" s="319"/>
      <c r="G66" s="319"/>
      <c r="H66" s="319"/>
      <c r="I66" s="319"/>
      <c r="J66" s="319"/>
      <c r="K66" s="317"/>
    </row>
    <row r="67" ht="15" customHeight="1">
      <c r="B67" s="315"/>
      <c r="C67" s="321"/>
      <c r="D67" s="319" t="s">
        <v>1200</v>
      </c>
      <c r="E67" s="319"/>
      <c r="F67" s="319"/>
      <c r="G67" s="319"/>
      <c r="H67" s="319"/>
      <c r="I67" s="319"/>
      <c r="J67" s="319"/>
      <c r="K67" s="317"/>
    </row>
    <row r="68" ht="15" customHeight="1">
      <c r="B68" s="315"/>
      <c r="C68" s="321"/>
      <c r="D68" s="319" t="s">
        <v>1201</v>
      </c>
      <c r="E68" s="319"/>
      <c r="F68" s="319"/>
      <c r="G68" s="319"/>
      <c r="H68" s="319"/>
      <c r="I68" s="319"/>
      <c r="J68" s="319"/>
      <c r="K68" s="317"/>
    </row>
    <row r="69" ht="12.75" customHeight="1">
      <c r="B69" s="326"/>
      <c r="C69" s="327"/>
      <c r="D69" s="327"/>
      <c r="E69" s="327"/>
      <c r="F69" s="327"/>
      <c r="G69" s="327"/>
      <c r="H69" s="327"/>
      <c r="I69" s="327"/>
      <c r="J69" s="327"/>
      <c r="K69" s="328"/>
    </row>
    <row r="70" ht="18.75" customHeight="1">
      <c r="B70" s="329"/>
      <c r="C70" s="329"/>
      <c r="D70" s="329"/>
      <c r="E70" s="329"/>
      <c r="F70" s="329"/>
      <c r="G70" s="329"/>
      <c r="H70" s="329"/>
      <c r="I70" s="329"/>
      <c r="J70" s="329"/>
      <c r="K70" s="330"/>
    </row>
    <row r="71" ht="18.75" customHeight="1">
      <c r="B71" s="330"/>
      <c r="C71" s="330"/>
      <c r="D71" s="330"/>
      <c r="E71" s="330"/>
      <c r="F71" s="330"/>
      <c r="G71" s="330"/>
      <c r="H71" s="330"/>
      <c r="I71" s="330"/>
      <c r="J71" s="330"/>
      <c r="K71" s="330"/>
    </row>
    <row r="72" ht="7.5" customHeight="1">
      <c r="B72" s="331"/>
      <c r="C72" s="332"/>
      <c r="D72" s="332"/>
      <c r="E72" s="332"/>
      <c r="F72" s="332"/>
      <c r="G72" s="332"/>
      <c r="H72" s="332"/>
      <c r="I72" s="332"/>
      <c r="J72" s="332"/>
      <c r="K72" s="333"/>
    </row>
    <row r="73" ht="45" customHeight="1">
      <c r="B73" s="334"/>
      <c r="C73" s="335" t="s">
        <v>114</v>
      </c>
      <c r="D73" s="335"/>
      <c r="E73" s="335"/>
      <c r="F73" s="335"/>
      <c r="G73" s="335"/>
      <c r="H73" s="335"/>
      <c r="I73" s="335"/>
      <c r="J73" s="335"/>
      <c r="K73" s="336"/>
    </row>
    <row r="74" ht="17.25" customHeight="1">
      <c r="B74" s="334"/>
      <c r="C74" s="337" t="s">
        <v>1202</v>
      </c>
      <c r="D74" s="337"/>
      <c r="E74" s="337"/>
      <c r="F74" s="337" t="s">
        <v>1203</v>
      </c>
      <c r="G74" s="338"/>
      <c r="H74" s="337" t="s">
        <v>135</v>
      </c>
      <c r="I74" s="337" t="s">
        <v>56</v>
      </c>
      <c r="J74" s="337" t="s">
        <v>1204</v>
      </c>
      <c r="K74" s="336"/>
    </row>
    <row r="75" ht="17.25" customHeight="1">
      <c r="B75" s="334"/>
      <c r="C75" s="339" t="s">
        <v>1205</v>
      </c>
      <c r="D75" s="339"/>
      <c r="E75" s="339"/>
      <c r="F75" s="340" t="s">
        <v>1206</v>
      </c>
      <c r="G75" s="341"/>
      <c r="H75" s="339"/>
      <c r="I75" s="339"/>
      <c r="J75" s="339" t="s">
        <v>1207</v>
      </c>
      <c r="K75" s="336"/>
    </row>
    <row r="76" ht="5.25" customHeight="1">
      <c r="B76" s="334"/>
      <c r="C76" s="342"/>
      <c r="D76" s="342"/>
      <c r="E76" s="342"/>
      <c r="F76" s="342"/>
      <c r="G76" s="343"/>
      <c r="H76" s="342"/>
      <c r="I76" s="342"/>
      <c r="J76" s="342"/>
      <c r="K76" s="336"/>
    </row>
    <row r="77" ht="15" customHeight="1">
      <c r="B77" s="334"/>
      <c r="C77" s="323" t="s">
        <v>52</v>
      </c>
      <c r="D77" s="342"/>
      <c r="E77" s="342"/>
      <c r="F77" s="344" t="s">
        <v>1208</v>
      </c>
      <c r="G77" s="343"/>
      <c r="H77" s="323" t="s">
        <v>1209</v>
      </c>
      <c r="I77" s="323" t="s">
        <v>1210</v>
      </c>
      <c r="J77" s="323">
        <v>20</v>
      </c>
      <c r="K77" s="336"/>
    </row>
    <row r="78" ht="15" customHeight="1">
      <c r="B78" s="334"/>
      <c r="C78" s="323" t="s">
        <v>1211</v>
      </c>
      <c r="D78" s="323"/>
      <c r="E78" s="323"/>
      <c r="F78" s="344" t="s">
        <v>1208</v>
      </c>
      <c r="G78" s="343"/>
      <c r="H78" s="323" t="s">
        <v>1212</v>
      </c>
      <c r="I78" s="323" t="s">
        <v>1210</v>
      </c>
      <c r="J78" s="323">
        <v>120</v>
      </c>
      <c r="K78" s="336"/>
    </row>
    <row r="79" ht="15" customHeight="1">
      <c r="B79" s="345"/>
      <c r="C79" s="323" t="s">
        <v>1213</v>
      </c>
      <c r="D79" s="323"/>
      <c r="E79" s="323"/>
      <c r="F79" s="344" t="s">
        <v>1214</v>
      </c>
      <c r="G79" s="343"/>
      <c r="H79" s="323" t="s">
        <v>1215</v>
      </c>
      <c r="I79" s="323" t="s">
        <v>1210</v>
      </c>
      <c r="J79" s="323">
        <v>50</v>
      </c>
      <c r="K79" s="336"/>
    </row>
    <row r="80" ht="15" customHeight="1">
      <c r="B80" s="345"/>
      <c r="C80" s="323" t="s">
        <v>1216</v>
      </c>
      <c r="D80" s="323"/>
      <c r="E80" s="323"/>
      <c r="F80" s="344" t="s">
        <v>1208</v>
      </c>
      <c r="G80" s="343"/>
      <c r="H80" s="323" t="s">
        <v>1217</v>
      </c>
      <c r="I80" s="323" t="s">
        <v>1218</v>
      </c>
      <c r="J80" s="323"/>
      <c r="K80" s="336"/>
    </row>
    <row r="81" ht="15" customHeight="1">
      <c r="B81" s="345"/>
      <c r="C81" s="346" t="s">
        <v>1219</v>
      </c>
      <c r="D81" s="346"/>
      <c r="E81" s="346"/>
      <c r="F81" s="347" t="s">
        <v>1214</v>
      </c>
      <c r="G81" s="346"/>
      <c r="H81" s="346" t="s">
        <v>1220</v>
      </c>
      <c r="I81" s="346" t="s">
        <v>1210</v>
      </c>
      <c r="J81" s="346">
        <v>15</v>
      </c>
      <c r="K81" s="336"/>
    </row>
    <row r="82" ht="15" customHeight="1">
      <c r="B82" s="345"/>
      <c r="C82" s="346" t="s">
        <v>1221</v>
      </c>
      <c r="D82" s="346"/>
      <c r="E82" s="346"/>
      <c r="F82" s="347" t="s">
        <v>1214</v>
      </c>
      <c r="G82" s="346"/>
      <c r="H82" s="346" t="s">
        <v>1222</v>
      </c>
      <c r="I82" s="346" t="s">
        <v>1210</v>
      </c>
      <c r="J82" s="346">
        <v>15</v>
      </c>
      <c r="K82" s="336"/>
    </row>
    <row r="83" ht="15" customHeight="1">
      <c r="B83" s="345"/>
      <c r="C83" s="346" t="s">
        <v>1223</v>
      </c>
      <c r="D83" s="346"/>
      <c r="E83" s="346"/>
      <c r="F83" s="347" t="s">
        <v>1214</v>
      </c>
      <c r="G83" s="346"/>
      <c r="H83" s="346" t="s">
        <v>1224</v>
      </c>
      <c r="I83" s="346" t="s">
        <v>1210</v>
      </c>
      <c r="J83" s="346">
        <v>20</v>
      </c>
      <c r="K83" s="336"/>
    </row>
    <row r="84" ht="15" customHeight="1">
      <c r="B84" s="345"/>
      <c r="C84" s="346" t="s">
        <v>1225</v>
      </c>
      <c r="D84" s="346"/>
      <c r="E84" s="346"/>
      <c r="F84" s="347" t="s">
        <v>1214</v>
      </c>
      <c r="G84" s="346"/>
      <c r="H84" s="346" t="s">
        <v>1226</v>
      </c>
      <c r="I84" s="346" t="s">
        <v>1210</v>
      </c>
      <c r="J84" s="346">
        <v>20</v>
      </c>
      <c r="K84" s="336"/>
    </row>
    <row r="85" ht="15" customHeight="1">
      <c r="B85" s="345"/>
      <c r="C85" s="323" t="s">
        <v>1227</v>
      </c>
      <c r="D85" s="323"/>
      <c r="E85" s="323"/>
      <c r="F85" s="344" t="s">
        <v>1214</v>
      </c>
      <c r="G85" s="343"/>
      <c r="H85" s="323" t="s">
        <v>1228</v>
      </c>
      <c r="I85" s="323" t="s">
        <v>1210</v>
      </c>
      <c r="J85" s="323">
        <v>50</v>
      </c>
      <c r="K85" s="336"/>
    </row>
    <row r="86" ht="15" customHeight="1">
      <c r="B86" s="345"/>
      <c r="C86" s="323" t="s">
        <v>1229</v>
      </c>
      <c r="D86" s="323"/>
      <c r="E86" s="323"/>
      <c r="F86" s="344" t="s">
        <v>1214</v>
      </c>
      <c r="G86" s="343"/>
      <c r="H86" s="323" t="s">
        <v>1230</v>
      </c>
      <c r="I86" s="323" t="s">
        <v>1210</v>
      </c>
      <c r="J86" s="323">
        <v>20</v>
      </c>
      <c r="K86" s="336"/>
    </row>
    <row r="87" ht="15" customHeight="1">
      <c r="B87" s="345"/>
      <c r="C87" s="323" t="s">
        <v>1231</v>
      </c>
      <c r="D87" s="323"/>
      <c r="E87" s="323"/>
      <c r="F87" s="344" t="s">
        <v>1214</v>
      </c>
      <c r="G87" s="343"/>
      <c r="H87" s="323" t="s">
        <v>1232</v>
      </c>
      <c r="I87" s="323" t="s">
        <v>1210</v>
      </c>
      <c r="J87" s="323">
        <v>20</v>
      </c>
      <c r="K87" s="336"/>
    </row>
    <row r="88" ht="15" customHeight="1">
      <c r="B88" s="345"/>
      <c r="C88" s="323" t="s">
        <v>1233</v>
      </c>
      <c r="D88" s="323"/>
      <c r="E88" s="323"/>
      <c r="F88" s="344" t="s">
        <v>1214</v>
      </c>
      <c r="G88" s="343"/>
      <c r="H88" s="323" t="s">
        <v>1234</v>
      </c>
      <c r="I88" s="323" t="s">
        <v>1210</v>
      </c>
      <c r="J88" s="323">
        <v>50</v>
      </c>
      <c r="K88" s="336"/>
    </row>
    <row r="89" ht="15" customHeight="1">
      <c r="B89" s="345"/>
      <c r="C89" s="323" t="s">
        <v>1235</v>
      </c>
      <c r="D89" s="323"/>
      <c r="E89" s="323"/>
      <c r="F89" s="344" t="s">
        <v>1214</v>
      </c>
      <c r="G89" s="343"/>
      <c r="H89" s="323" t="s">
        <v>1235</v>
      </c>
      <c r="I89" s="323" t="s">
        <v>1210</v>
      </c>
      <c r="J89" s="323">
        <v>50</v>
      </c>
      <c r="K89" s="336"/>
    </row>
    <row r="90" ht="15" customHeight="1">
      <c r="B90" s="345"/>
      <c r="C90" s="323" t="s">
        <v>140</v>
      </c>
      <c r="D90" s="323"/>
      <c r="E90" s="323"/>
      <c r="F90" s="344" t="s">
        <v>1214</v>
      </c>
      <c r="G90" s="343"/>
      <c r="H90" s="323" t="s">
        <v>1236</v>
      </c>
      <c r="I90" s="323" t="s">
        <v>1210</v>
      </c>
      <c r="J90" s="323">
        <v>255</v>
      </c>
      <c r="K90" s="336"/>
    </row>
    <row r="91" ht="15" customHeight="1">
      <c r="B91" s="345"/>
      <c r="C91" s="323" t="s">
        <v>1237</v>
      </c>
      <c r="D91" s="323"/>
      <c r="E91" s="323"/>
      <c r="F91" s="344" t="s">
        <v>1208</v>
      </c>
      <c r="G91" s="343"/>
      <c r="H91" s="323" t="s">
        <v>1238</v>
      </c>
      <c r="I91" s="323" t="s">
        <v>1239</v>
      </c>
      <c r="J91" s="323"/>
      <c r="K91" s="336"/>
    </row>
    <row r="92" ht="15" customHeight="1">
      <c r="B92" s="345"/>
      <c r="C92" s="323" t="s">
        <v>1240</v>
      </c>
      <c r="D92" s="323"/>
      <c r="E92" s="323"/>
      <c r="F92" s="344" t="s">
        <v>1208</v>
      </c>
      <c r="G92" s="343"/>
      <c r="H92" s="323" t="s">
        <v>1241</v>
      </c>
      <c r="I92" s="323" t="s">
        <v>1242</v>
      </c>
      <c r="J92" s="323"/>
      <c r="K92" s="336"/>
    </row>
    <row r="93" ht="15" customHeight="1">
      <c r="B93" s="345"/>
      <c r="C93" s="323" t="s">
        <v>1243</v>
      </c>
      <c r="D93" s="323"/>
      <c r="E93" s="323"/>
      <c r="F93" s="344" t="s">
        <v>1208</v>
      </c>
      <c r="G93" s="343"/>
      <c r="H93" s="323" t="s">
        <v>1243</v>
      </c>
      <c r="I93" s="323" t="s">
        <v>1242</v>
      </c>
      <c r="J93" s="323"/>
      <c r="K93" s="336"/>
    </row>
    <row r="94" ht="15" customHeight="1">
      <c r="B94" s="345"/>
      <c r="C94" s="323" t="s">
        <v>37</v>
      </c>
      <c r="D94" s="323"/>
      <c r="E94" s="323"/>
      <c r="F94" s="344" t="s">
        <v>1208</v>
      </c>
      <c r="G94" s="343"/>
      <c r="H94" s="323" t="s">
        <v>1244</v>
      </c>
      <c r="I94" s="323" t="s">
        <v>1242</v>
      </c>
      <c r="J94" s="323"/>
      <c r="K94" s="336"/>
    </row>
    <row r="95" ht="15" customHeight="1">
      <c r="B95" s="345"/>
      <c r="C95" s="323" t="s">
        <v>47</v>
      </c>
      <c r="D95" s="323"/>
      <c r="E95" s="323"/>
      <c r="F95" s="344" t="s">
        <v>1208</v>
      </c>
      <c r="G95" s="343"/>
      <c r="H95" s="323" t="s">
        <v>1245</v>
      </c>
      <c r="I95" s="323" t="s">
        <v>1242</v>
      </c>
      <c r="J95" s="323"/>
      <c r="K95" s="336"/>
    </row>
    <row r="96" ht="15" customHeight="1">
      <c r="B96" s="348"/>
      <c r="C96" s="349"/>
      <c r="D96" s="349"/>
      <c r="E96" s="349"/>
      <c r="F96" s="349"/>
      <c r="G96" s="349"/>
      <c r="H96" s="349"/>
      <c r="I96" s="349"/>
      <c r="J96" s="349"/>
      <c r="K96" s="350"/>
    </row>
    <row r="97" ht="18.75" customHeight="1">
      <c r="B97" s="351"/>
      <c r="C97" s="352"/>
      <c r="D97" s="352"/>
      <c r="E97" s="352"/>
      <c r="F97" s="352"/>
      <c r="G97" s="352"/>
      <c r="H97" s="352"/>
      <c r="I97" s="352"/>
      <c r="J97" s="352"/>
      <c r="K97" s="351"/>
    </row>
    <row r="98" ht="18.75" customHeight="1">
      <c r="B98" s="330"/>
      <c r="C98" s="330"/>
      <c r="D98" s="330"/>
      <c r="E98" s="330"/>
      <c r="F98" s="330"/>
      <c r="G98" s="330"/>
      <c r="H98" s="330"/>
      <c r="I98" s="330"/>
      <c r="J98" s="330"/>
      <c r="K98" s="330"/>
    </row>
    <row r="99" ht="7.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3"/>
    </row>
    <row r="100" ht="45" customHeight="1">
      <c r="B100" s="334"/>
      <c r="C100" s="335" t="s">
        <v>1246</v>
      </c>
      <c r="D100" s="335"/>
      <c r="E100" s="335"/>
      <c r="F100" s="335"/>
      <c r="G100" s="335"/>
      <c r="H100" s="335"/>
      <c r="I100" s="335"/>
      <c r="J100" s="335"/>
      <c r="K100" s="336"/>
    </row>
    <row r="101" ht="17.25" customHeight="1">
      <c r="B101" s="334"/>
      <c r="C101" s="337" t="s">
        <v>1202</v>
      </c>
      <c r="D101" s="337"/>
      <c r="E101" s="337"/>
      <c r="F101" s="337" t="s">
        <v>1203</v>
      </c>
      <c r="G101" s="338"/>
      <c r="H101" s="337" t="s">
        <v>135</v>
      </c>
      <c r="I101" s="337" t="s">
        <v>56</v>
      </c>
      <c r="J101" s="337" t="s">
        <v>1204</v>
      </c>
      <c r="K101" s="336"/>
    </row>
    <row r="102" ht="17.25" customHeight="1">
      <c r="B102" s="334"/>
      <c r="C102" s="339" t="s">
        <v>1205</v>
      </c>
      <c r="D102" s="339"/>
      <c r="E102" s="339"/>
      <c r="F102" s="340" t="s">
        <v>1206</v>
      </c>
      <c r="G102" s="341"/>
      <c r="H102" s="339"/>
      <c r="I102" s="339"/>
      <c r="J102" s="339" t="s">
        <v>1207</v>
      </c>
      <c r="K102" s="336"/>
    </row>
    <row r="103" ht="5.25" customHeight="1">
      <c r="B103" s="334"/>
      <c r="C103" s="337"/>
      <c r="D103" s="337"/>
      <c r="E103" s="337"/>
      <c r="F103" s="337"/>
      <c r="G103" s="353"/>
      <c r="H103" s="337"/>
      <c r="I103" s="337"/>
      <c r="J103" s="337"/>
      <c r="K103" s="336"/>
    </row>
    <row r="104" ht="15" customHeight="1">
      <c r="B104" s="334"/>
      <c r="C104" s="323" t="s">
        <v>52</v>
      </c>
      <c r="D104" s="342"/>
      <c r="E104" s="342"/>
      <c r="F104" s="344" t="s">
        <v>1208</v>
      </c>
      <c r="G104" s="353"/>
      <c r="H104" s="323" t="s">
        <v>1247</v>
      </c>
      <c r="I104" s="323" t="s">
        <v>1210</v>
      </c>
      <c r="J104" s="323">
        <v>20</v>
      </c>
      <c r="K104" s="336"/>
    </row>
    <row r="105" ht="15" customHeight="1">
      <c r="B105" s="334"/>
      <c r="C105" s="323" t="s">
        <v>1211</v>
      </c>
      <c r="D105" s="323"/>
      <c r="E105" s="323"/>
      <c r="F105" s="344" t="s">
        <v>1208</v>
      </c>
      <c r="G105" s="323"/>
      <c r="H105" s="323" t="s">
        <v>1247</v>
      </c>
      <c r="I105" s="323" t="s">
        <v>1210</v>
      </c>
      <c r="J105" s="323">
        <v>120</v>
      </c>
      <c r="K105" s="336"/>
    </row>
    <row r="106" ht="15" customHeight="1">
      <c r="B106" s="345"/>
      <c r="C106" s="323" t="s">
        <v>1213</v>
      </c>
      <c r="D106" s="323"/>
      <c r="E106" s="323"/>
      <c r="F106" s="344" t="s">
        <v>1214</v>
      </c>
      <c r="G106" s="323"/>
      <c r="H106" s="323" t="s">
        <v>1247</v>
      </c>
      <c r="I106" s="323" t="s">
        <v>1210</v>
      </c>
      <c r="J106" s="323">
        <v>50</v>
      </c>
      <c r="K106" s="336"/>
    </row>
    <row r="107" ht="15" customHeight="1">
      <c r="B107" s="345"/>
      <c r="C107" s="323" t="s">
        <v>1216</v>
      </c>
      <c r="D107" s="323"/>
      <c r="E107" s="323"/>
      <c r="F107" s="344" t="s">
        <v>1208</v>
      </c>
      <c r="G107" s="323"/>
      <c r="H107" s="323" t="s">
        <v>1247</v>
      </c>
      <c r="I107" s="323" t="s">
        <v>1218</v>
      </c>
      <c r="J107" s="323"/>
      <c r="K107" s="336"/>
    </row>
    <row r="108" ht="15" customHeight="1">
      <c r="B108" s="345"/>
      <c r="C108" s="323" t="s">
        <v>1227</v>
      </c>
      <c r="D108" s="323"/>
      <c r="E108" s="323"/>
      <c r="F108" s="344" t="s">
        <v>1214</v>
      </c>
      <c r="G108" s="323"/>
      <c r="H108" s="323" t="s">
        <v>1247</v>
      </c>
      <c r="I108" s="323" t="s">
        <v>1210</v>
      </c>
      <c r="J108" s="323">
        <v>50</v>
      </c>
      <c r="K108" s="336"/>
    </row>
    <row r="109" ht="15" customHeight="1">
      <c r="B109" s="345"/>
      <c r="C109" s="323" t="s">
        <v>1235</v>
      </c>
      <c r="D109" s="323"/>
      <c r="E109" s="323"/>
      <c r="F109" s="344" t="s">
        <v>1214</v>
      </c>
      <c r="G109" s="323"/>
      <c r="H109" s="323" t="s">
        <v>1247</v>
      </c>
      <c r="I109" s="323" t="s">
        <v>1210</v>
      </c>
      <c r="J109" s="323">
        <v>50</v>
      </c>
      <c r="K109" s="336"/>
    </row>
    <row r="110" ht="15" customHeight="1">
      <c r="B110" s="345"/>
      <c r="C110" s="323" t="s">
        <v>1233</v>
      </c>
      <c r="D110" s="323"/>
      <c r="E110" s="323"/>
      <c r="F110" s="344" t="s">
        <v>1214</v>
      </c>
      <c r="G110" s="323"/>
      <c r="H110" s="323" t="s">
        <v>1247</v>
      </c>
      <c r="I110" s="323" t="s">
        <v>1210</v>
      </c>
      <c r="J110" s="323">
        <v>50</v>
      </c>
      <c r="K110" s="336"/>
    </row>
    <row r="111" ht="15" customHeight="1">
      <c r="B111" s="345"/>
      <c r="C111" s="323" t="s">
        <v>52</v>
      </c>
      <c r="D111" s="323"/>
      <c r="E111" s="323"/>
      <c r="F111" s="344" t="s">
        <v>1208</v>
      </c>
      <c r="G111" s="323"/>
      <c r="H111" s="323" t="s">
        <v>1248</v>
      </c>
      <c r="I111" s="323" t="s">
        <v>1210</v>
      </c>
      <c r="J111" s="323">
        <v>20</v>
      </c>
      <c r="K111" s="336"/>
    </row>
    <row r="112" ht="15" customHeight="1">
      <c r="B112" s="345"/>
      <c r="C112" s="323" t="s">
        <v>1249</v>
      </c>
      <c r="D112" s="323"/>
      <c r="E112" s="323"/>
      <c r="F112" s="344" t="s">
        <v>1208</v>
      </c>
      <c r="G112" s="323"/>
      <c r="H112" s="323" t="s">
        <v>1250</v>
      </c>
      <c r="I112" s="323" t="s">
        <v>1210</v>
      </c>
      <c r="J112" s="323">
        <v>120</v>
      </c>
      <c r="K112" s="336"/>
    </row>
    <row r="113" ht="15" customHeight="1">
      <c r="B113" s="345"/>
      <c r="C113" s="323" t="s">
        <v>37</v>
      </c>
      <c r="D113" s="323"/>
      <c r="E113" s="323"/>
      <c r="F113" s="344" t="s">
        <v>1208</v>
      </c>
      <c r="G113" s="323"/>
      <c r="H113" s="323" t="s">
        <v>1251</v>
      </c>
      <c r="I113" s="323" t="s">
        <v>1242</v>
      </c>
      <c r="J113" s="323"/>
      <c r="K113" s="336"/>
    </row>
    <row r="114" ht="15" customHeight="1">
      <c r="B114" s="345"/>
      <c r="C114" s="323" t="s">
        <v>47</v>
      </c>
      <c r="D114" s="323"/>
      <c r="E114" s="323"/>
      <c r="F114" s="344" t="s">
        <v>1208</v>
      </c>
      <c r="G114" s="323"/>
      <c r="H114" s="323" t="s">
        <v>1252</v>
      </c>
      <c r="I114" s="323" t="s">
        <v>1242</v>
      </c>
      <c r="J114" s="323"/>
      <c r="K114" s="336"/>
    </row>
    <row r="115" ht="15" customHeight="1">
      <c r="B115" s="345"/>
      <c r="C115" s="323" t="s">
        <v>56</v>
      </c>
      <c r="D115" s="323"/>
      <c r="E115" s="323"/>
      <c r="F115" s="344" t="s">
        <v>1208</v>
      </c>
      <c r="G115" s="323"/>
      <c r="H115" s="323" t="s">
        <v>1253</v>
      </c>
      <c r="I115" s="323" t="s">
        <v>1254</v>
      </c>
      <c r="J115" s="323"/>
      <c r="K115" s="336"/>
    </row>
    <row r="116" ht="15" customHeight="1">
      <c r="B116" s="348"/>
      <c r="C116" s="354"/>
      <c r="D116" s="354"/>
      <c r="E116" s="354"/>
      <c r="F116" s="354"/>
      <c r="G116" s="354"/>
      <c r="H116" s="354"/>
      <c r="I116" s="354"/>
      <c r="J116" s="354"/>
      <c r="K116" s="350"/>
    </row>
    <row r="117" ht="18.75" customHeight="1">
      <c r="B117" s="355"/>
      <c r="C117" s="319"/>
      <c r="D117" s="319"/>
      <c r="E117" s="319"/>
      <c r="F117" s="356"/>
      <c r="G117" s="319"/>
      <c r="H117" s="319"/>
      <c r="I117" s="319"/>
      <c r="J117" s="319"/>
      <c r="K117" s="355"/>
    </row>
    <row r="118" ht="18.75" customHeight="1">
      <c r="B118" s="330"/>
      <c r="C118" s="330"/>
      <c r="D118" s="330"/>
      <c r="E118" s="330"/>
      <c r="F118" s="330"/>
      <c r="G118" s="330"/>
      <c r="H118" s="330"/>
      <c r="I118" s="330"/>
      <c r="J118" s="330"/>
      <c r="K118" s="330"/>
    </row>
    <row r="119" ht="7.5" customHeight="1">
      <c r="B119" s="357"/>
      <c r="C119" s="358"/>
      <c r="D119" s="358"/>
      <c r="E119" s="358"/>
      <c r="F119" s="358"/>
      <c r="G119" s="358"/>
      <c r="H119" s="358"/>
      <c r="I119" s="358"/>
      <c r="J119" s="358"/>
      <c r="K119" s="359"/>
    </row>
    <row r="120" ht="45" customHeight="1">
      <c r="B120" s="360"/>
      <c r="C120" s="313" t="s">
        <v>1255</v>
      </c>
      <c r="D120" s="313"/>
      <c r="E120" s="313"/>
      <c r="F120" s="313"/>
      <c r="G120" s="313"/>
      <c r="H120" s="313"/>
      <c r="I120" s="313"/>
      <c r="J120" s="313"/>
      <c r="K120" s="361"/>
    </row>
    <row r="121" ht="17.25" customHeight="1">
      <c r="B121" s="362"/>
      <c r="C121" s="337" t="s">
        <v>1202</v>
      </c>
      <c r="D121" s="337"/>
      <c r="E121" s="337"/>
      <c r="F121" s="337" t="s">
        <v>1203</v>
      </c>
      <c r="G121" s="338"/>
      <c r="H121" s="337" t="s">
        <v>135</v>
      </c>
      <c r="I121" s="337" t="s">
        <v>56</v>
      </c>
      <c r="J121" s="337" t="s">
        <v>1204</v>
      </c>
      <c r="K121" s="363"/>
    </row>
    <row r="122" ht="17.25" customHeight="1">
      <c r="B122" s="362"/>
      <c r="C122" s="339" t="s">
        <v>1205</v>
      </c>
      <c r="D122" s="339"/>
      <c r="E122" s="339"/>
      <c r="F122" s="340" t="s">
        <v>1206</v>
      </c>
      <c r="G122" s="341"/>
      <c r="H122" s="339"/>
      <c r="I122" s="339"/>
      <c r="J122" s="339" t="s">
        <v>1207</v>
      </c>
      <c r="K122" s="363"/>
    </row>
    <row r="123" ht="5.25" customHeight="1">
      <c r="B123" s="364"/>
      <c r="C123" s="342"/>
      <c r="D123" s="342"/>
      <c r="E123" s="342"/>
      <c r="F123" s="342"/>
      <c r="G123" s="323"/>
      <c r="H123" s="342"/>
      <c r="I123" s="342"/>
      <c r="J123" s="342"/>
      <c r="K123" s="365"/>
    </row>
    <row r="124" ht="15" customHeight="1">
      <c r="B124" s="364"/>
      <c r="C124" s="323" t="s">
        <v>1211</v>
      </c>
      <c r="D124" s="342"/>
      <c r="E124" s="342"/>
      <c r="F124" s="344" t="s">
        <v>1208</v>
      </c>
      <c r="G124" s="323"/>
      <c r="H124" s="323" t="s">
        <v>1247</v>
      </c>
      <c r="I124" s="323" t="s">
        <v>1210</v>
      </c>
      <c r="J124" s="323">
        <v>120</v>
      </c>
      <c r="K124" s="366"/>
    </row>
    <row r="125" ht="15" customHeight="1">
      <c r="B125" s="364"/>
      <c r="C125" s="323" t="s">
        <v>1256</v>
      </c>
      <c r="D125" s="323"/>
      <c r="E125" s="323"/>
      <c r="F125" s="344" t="s">
        <v>1208</v>
      </c>
      <c r="G125" s="323"/>
      <c r="H125" s="323" t="s">
        <v>1257</v>
      </c>
      <c r="I125" s="323" t="s">
        <v>1210</v>
      </c>
      <c r="J125" s="323" t="s">
        <v>1258</v>
      </c>
      <c r="K125" s="366"/>
    </row>
    <row r="126" ht="15" customHeight="1">
      <c r="B126" s="364"/>
      <c r="C126" s="323" t="s">
        <v>84</v>
      </c>
      <c r="D126" s="323"/>
      <c r="E126" s="323"/>
      <c r="F126" s="344" t="s">
        <v>1208</v>
      </c>
      <c r="G126" s="323"/>
      <c r="H126" s="323" t="s">
        <v>1259</v>
      </c>
      <c r="I126" s="323" t="s">
        <v>1210</v>
      </c>
      <c r="J126" s="323" t="s">
        <v>1258</v>
      </c>
      <c r="K126" s="366"/>
    </row>
    <row r="127" ht="15" customHeight="1">
      <c r="B127" s="364"/>
      <c r="C127" s="323" t="s">
        <v>1219</v>
      </c>
      <c r="D127" s="323"/>
      <c r="E127" s="323"/>
      <c r="F127" s="344" t="s">
        <v>1214</v>
      </c>
      <c r="G127" s="323"/>
      <c r="H127" s="323" t="s">
        <v>1220</v>
      </c>
      <c r="I127" s="323" t="s">
        <v>1210</v>
      </c>
      <c r="J127" s="323">
        <v>15</v>
      </c>
      <c r="K127" s="366"/>
    </row>
    <row r="128" ht="15" customHeight="1">
      <c r="B128" s="364"/>
      <c r="C128" s="346" t="s">
        <v>1221</v>
      </c>
      <c r="D128" s="346"/>
      <c r="E128" s="346"/>
      <c r="F128" s="347" t="s">
        <v>1214</v>
      </c>
      <c r="G128" s="346"/>
      <c r="H128" s="346" t="s">
        <v>1222</v>
      </c>
      <c r="I128" s="346" t="s">
        <v>1210</v>
      </c>
      <c r="J128" s="346">
        <v>15</v>
      </c>
      <c r="K128" s="366"/>
    </row>
    <row r="129" ht="15" customHeight="1">
      <c r="B129" s="364"/>
      <c r="C129" s="346" t="s">
        <v>1223</v>
      </c>
      <c r="D129" s="346"/>
      <c r="E129" s="346"/>
      <c r="F129" s="347" t="s">
        <v>1214</v>
      </c>
      <c r="G129" s="346"/>
      <c r="H129" s="346" t="s">
        <v>1224</v>
      </c>
      <c r="I129" s="346" t="s">
        <v>1210</v>
      </c>
      <c r="J129" s="346">
        <v>20</v>
      </c>
      <c r="K129" s="366"/>
    </row>
    <row r="130" ht="15" customHeight="1">
      <c r="B130" s="364"/>
      <c r="C130" s="346" t="s">
        <v>1225</v>
      </c>
      <c r="D130" s="346"/>
      <c r="E130" s="346"/>
      <c r="F130" s="347" t="s">
        <v>1214</v>
      </c>
      <c r="G130" s="346"/>
      <c r="H130" s="346" t="s">
        <v>1226</v>
      </c>
      <c r="I130" s="346" t="s">
        <v>1210</v>
      </c>
      <c r="J130" s="346">
        <v>20</v>
      </c>
      <c r="K130" s="366"/>
    </row>
    <row r="131" ht="15" customHeight="1">
      <c r="B131" s="364"/>
      <c r="C131" s="323" t="s">
        <v>1213</v>
      </c>
      <c r="D131" s="323"/>
      <c r="E131" s="323"/>
      <c r="F131" s="344" t="s">
        <v>1214</v>
      </c>
      <c r="G131" s="323"/>
      <c r="H131" s="323" t="s">
        <v>1247</v>
      </c>
      <c r="I131" s="323" t="s">
        <v>1210</v>
      </c>
      <c r="J131" s="323">
        <v>50</v>
      </c>
      <c r="K131" s="366"/>
    </row>
    <row r="132" ht="15" customHeight="1">
      <c r="B132" s="364"/>
      <c r="C132" s="323" t="s">
        <v>1227</v>
      </c>
      <c r="D132" s="323"/>
      <c r="E132" s="323"/>
      <c r="F132" s="344" t="s">
        <v>1214</v>
      </c>
      <c r="G132" s="323"/>
      <c r="H132" s="323" t="s">
        <v>1247</v>
      </c>
      <c r="I132" s="323" t="s">
        <v>1210</v>
      </c>
      <c r="J132" s="323">
        <v>50</v>
      </c>
      <c r="K132" s="366"/>
    </row>
    <row r="133" ht="15" customHeight="1">
      <c r="B133" s="364"/>
      <c r="C133" s="323" t="s">
        <v>1233</v>
      </c>
      <c r="D133" s="323"/>
      <c r="E133" s="323"/>
      <c r="F133" s="344" t="s">
        <v>1214</v>
      </c>
      <c r="G133" s="323"/>
      <c r="H133" s="323" t="s">
        <v>1247</v>
      </c>
      <c r="I133" s="323" t="s">
        <v>1210</v>
      </c>
      <c r="J133" s="323">
        <v>50</v>
      </c>
      <c r="K133" s="366"/>
    </row>
    <row r="134" ht="15" customHeight="1">
      <c r="B134" s="364"/>
      <c r="C134" s="323" t="s">
        <v>1235</v>
      </c>
      <c r="D134" s="323"/>
      <c r="E134" s="323"/>
      <c r="F134" s="344" t="s">
        <v>1214</v>
      </c>
      <c r="G134" s="323"/>
      <c r="H134" s="323" t="s">
        <v>1247</v>
      </c>
      <c r="I134" s="323" t="s">
        <v>1210</v>
      </c>
      <c r="J134" s="323">
        <v>50</v>
      </c>
      <c r="K134" s="366"/>
    </row>
    <row r="135" ht="15" customHeight="1">
      <c r="B135" s="364"/>
      <c r="C135" s="323" t="s">
        <v>140</v>
      </c>
      <c r="D135" s="323"/>
      <c r="E135" s="323"/>
      <c r="F135" s="344" t="s">
        <v>1214</v>
      </c>
      <c r="G135" s="323"/>
      <c r="H135" s="323" t="s">
        <v>1260</v>
      </c>
      <c r="I135" s="323" t="s">
        <v>1210</v>
      </c>
      <c r="J135" s="323">
        <v>255</v>
      </c>
      <c r="K135" s="366"/>
    </row>
    <row r="136" ht="15" customHeight="1">
      <c r="B136" s="364"/>
      <c r="C136" s="323" t="s">
        <v>1237</v>
      </c>
      <c r="D136" s="323"/>
      <c r="E136" s="323"/>
      <c r="F136" s="344" t="s">
        <v>1208</v>
      </c>
      <c r="G136" s="323"/>
      <c r="H136" s="323" t="s">
        <v>1261</v>
      </c>
      <c r="I136" s="323" t="s">
        <v>1239</v>
      </c>
      <c r="J136" s="323"/>
      <c r="K136" s="366"/>
    </row>
    <row r="137" ht="15" customHeight="1">
      <c r="B137" s="364"/>
      <c r="C137" s="323" t="s">
        <v>1240</v>
      </c>
      <c r="D137" s="323"/>
      <c r="E137" s="323"/>
      <c r="F137" s="344" t="s">
        <v>1208</v>
      </c>
      <c r="G137" s="323"/>
      <c r="H137" s="323" t="s">
        <v>1262</v>
      </c>
      <c r="I137" s="323" t="s">
        <v>1242</v>
      </c>
      <c r="J137" s="323"/>
      <c r="K137" s="366"/>
    </row>
    <row r="138" ht="15" customHeight="1">
      <c r="B138" s="364"/>
      <c r="C138" s="323" t="s">
        <v>1243</v>
      </c>
      <c r="D138" s="323"/>
      <c r="E138" s="323"/>
      <c r="F138" s="344" t="s">
        <v>1208</v>
      </c>
      <c r="G138" s="323"/>
      <c r="H138" s="323" t="s">
        <v>1243</v>
      </c>
      <c r="I138" s="323" t="s">
        <v>1242</v>
      </c>
      <c r="J138" s="323"/>
      <c r="K138" s="366"/>
    </row>
    <row r="139" ht="15" customHeight="1">
      <c r="B139" s="364"/>
      <c r="C139" s="323" t="s">
        <v>37</v>
      </c>
      <c r="D139" s="323"/>
      <c r="E139" s="323"/>
      <c r="F139" s="344" t="s">
        <v>1208</v>
      </c>
      <c r="G139" s="323"/>
      <c r="H139" s="323" t="s">
        <v>1263</v>
      </c>
      <c r="I139" s="323" t="s">
        <v>1242</v>
      </c>
      <c r="J139" s="323"/>
      <c r="K139" s="366"/>
    </row>
    <row r="140" ht="15" customHeight="1">
      <c r="B140" s="364"/>
      <c r="C140" s="323" t="s">
        <v>1264</v>
      </c>
      <c r="D140" s="323"/>
      <c r="E140" s="323"/>
      <c r="F140" s="344" t="s">
        <v>1208</v>
      </c>
      <c r="G140" s="323"/>
      <c r="H140" s="323" t="s">
        <v>1265</v>
      </c>
      <c r="I140" s="323" t="s">
        <v>1242</v>
      </c>
      <c r="J140" s="323"/>
      <c r="K140" s="366"/>
    </row>
    <row r="141" ht="15" customHeight="1">
      <c r="B141" s="367"/>
      <c r="C141" s="368"/>
      <c r="D141" s="368"/>
      <c r="E141" s="368"/>
      <c r="F141" s="368"/>
      <c r="G141" s="368"/>
      <c r="H141" s="368"/>
      <c r="I141" s="368"/>
      <c r="J141" s="368"/>
      <c r="K141" s="369"/>
    </row>
    <row r="142" ht="18.75" customHeight="1">
      <c r="B142" s="319"/>
      <c r="C142" s="319"/>
      <c r="D142" s="319"/>
      <c r="E142" s="319"/>
      <c r="F142" s="356"/>
      <c r="G142" s="319"/>
      <c r="H142" s="319"/>
      <c r="I142" s="319"/>
      <c r="J142" s="319"/>
      <c r="K142" s="319"/>
    </row>
    <row r="143" ht="18.75" customHeight="1">
      <c r="B143" s="330"/>
      <c r="C143" s="330"/>
      <c r="D143" s="330"/>
      <c r="E143" s="330"/>
      <c r="F143" s="330"/>
      <c r="G143" s="330"/>
      <c r="H143" s="330"/>
      <c r="I143" s="330"/>
      <c r="J143" s="330"/>
      <c r="K143" s="330"/>
    </row>
    <row r="144" ht="7.5" customHeight="1">
      <c r="B144" s="331"/>
      <c r="C144" s="332"/>
      <c r="D144" s="332"/>
      <c r="E144" s="332"/>
      <c r="F144" s="332"/>
      <c r="G144" s="332"/>
      <c r="H144" s="332"/>
      <c r="I144" s="332"/>
      <c r="J144" s="332"/>
      <c r="K144" s="333"/>
    </row>
    <row r="145" ht="45" customHeight="1">
      <c r="B145" s="334"/>
      <c r="C145" s="335" t="s">
        <v>1266</v>
      </c>
      <c r="D145" s="335"/>
      <c r="E145" s="335"/>
      <c r="F145" s="335"/>
      <c r="G145" s="335"/>
      <c r="H145" s="335"/>
      <c r="I145" s="335"/>
      <c r="J145" s="335"/>
      <c r="K145" s="336"/>
    </row>
    <row r="146" ht="17.25" customHeight="1">
      <c r="B146" s="334"/>
      <c r="C146" s="337" t="s">
        <v>1202</v>
      </c>
      <c r="D146" s="337"/>
      <c r="E146" s="337"/>
      <c r="F146" s="337" t="s">
        <v>1203</v>
      </c>
      <c r="G146" s="338"/>
      <c r="H146" s="337" t="s">
        <v>135</v>
      </c>
      <c r="I146" s="337" t="s">
        <v>56</v>
      </c>
      <c r="J146" s="337" t="s">
        <v>1204</v>
      </c>
      <c r="K146" s="336"/>
    </row>
    <row r="147" ht="17.25" customHeight="1">
      <c r="B147" s="334"/>
      <c r="C147" s="339" t="s">
        <v>1205</v>
      </c>
      <c r="D147" s="339"/>
      <c r="E147" s="339"/>
      <c r="F147" s="340" t="s">
        <v>1206</v>
      </c>
      <c r="G147" s="341"/>
      <c r="H147" s="339"/>
      <c r="I147" s="339"/>
      <c r="J147" s="339" t="s">
        <v>1207</v>
      </c>
      <c r="K147" s="336"/>
    </row>
    <row r="148" ht="5.25" customHeight="1">
      <c r="B148" s="345"/>
      <c r="C148" s="342"/>
      <c r="D148" s="342"/>
      <c r="E148" s="342"/>
      <c r="F148" s="342"/>
      <c r="G148" s="343"/>
      <c r="H148" s="342"/>
      <c r="I148" s="342"/>
      <c r="J148" s="342"/>
      <c r="K148" s="366"/>
    </row>
    <row r="149" ht="15" customHeight="1">
      <c r="B149" s="345"/>
      <c r="C149" s="370" t="s">
        <v>1211</v>
      </c>
      <c r="D149" s="323"/>
      <c r="E149" s="323"/>
      <c r="F149" s="371" t="s">
        <v>1208</v>
      </c>
      <c r="G149" s="323"/>
      <c r="H149" s="370" t="s">
        <v>1247</v>
      </c>
      <c r="I149" s="370" t="s">
        <v>1210</v>
      </c>
      <c r="J149" s="370">
        <v>120</v>
      </c>
      <c r="K149" s="366"/>
    </row>
    <row r="150" ht="15" customHeight="1">
      <c r="B150" s="345"/>
      <c r="C150" s="370" t="s">
        <v>1256</v>
      </c>
      <c r="D150" s="323"/>
      <c r="E150" s="323"/>
      <c r="F150" s="371" t="s">
        <v>1208</v>
      </c>
      <c r="G150" s="323"/>
      <c r="H150" s="370" t="s">
        <v>1267</v>
      </c>
      <c r="I150" s="370" t="s">
        <v>1210</v>
      </c>
      <c r="J150" s="370" t="s">
        <v>1258</v>
      </c>
      <c r="K150" s="366"/>
    </row>
    <row r="151" ht="15" customHeight="1">
      <c r="B151" s="345"/>
      <c r="C151" s="370" t="s">
        <v>84</v>
      </c>
      <c r="D151" s="323"/>
      <c r="E151" s="323"/>
      <c r="F151" s="371" t="s">
        <v>1208</v>
      </c>
      <c r="G151" s="323"/>
      <c r="H151" s="370" t="s">
        <v>1268</v>
      </c>
      <c r="I151" s="370" t="s">
        <v>1210</v>
      </c>
      <c r="J151" s="370" t="s">
        <v>1258</v>
      </c>
      <c r="K151" s="366"/>
    </row>
    <row r="152" ht="15" customHeight="1">
      <c r="B152" s="345"/>
      <c r="C152" s="370" t="s">
        <v>1213</v>
      </c>
      <c r="D152" s="323"/>
      <c r="E152" s="323"/>
      <c r="F152" s="371" t="s">
        <v>1214</v>
      </c>
      <c r="G152" s="323"/>
      <c r="H152" s="370" t="s">
        <v>1247</v>
      </c>
      <c r="I152" s="370" t="s">
        <v>1210</v>
      </c>
      <c r="J152" s="370">
        <v>50</v>
      </c>
      <c r="K152" s="366"/>
    </row>
    <row r="153" ht="15" customHeight="1">
      <c r="B153" s="345"/>
      <c r="C153" s="370" t="s">
        <v>1216</v>
      </c>
      <c r="D153" s="323"/>
      <c r="E153" s="323"/>
      <c r="F153" s="371" t="s">
        <v>1208</v>
      </c>
      <c r="G153" s="323"/>
      <c r="H153" s="370" t="s">
        <v>1247</v>
      </c>
      <c r="I153" s="370" t="s">
        <v>1218</v>
      </c>
      <c r="J153" s="370"/>
      <c r="K153" s="366"/>
    </row>
    <row r="154" ht="15" customHeight="1">
      <c r="B154" s="345"/>
      <c r="C154" s="370" t="s">
        <v>1227</v>
      </c>
      <c r="D154" s="323"/>
      <c r="E154" s="323"/>
      <c r="F154" s="371" t="s">
        <v>1214</v>
      </c>
      <c r="G154" s="323"/>
      <c r="H154" s="370" t="s">
        <v>1247</v>
      </c>
      <c r="I154" s="370" t="s">
        <v>1210</v>
      </c>
      <c r="J154" s="370">
        <v>50</v>
      </c>
      <c r="K154" s="366"/>
    </row>
    <row r="155" ht="15" customHeight="1">
      <c r="B155" s="345"/>
      <c r="C155" s="370" t="s">
        <v>1235</v>
      </c>
      <c r="D155" s="323"/>
      <c r="E155" s="323"/>
      <c r="F155" s="371" t="s">
        <v>1214</v>
      </c>
      <c r="G155" s="323"/>
      <c r="H155" s="370" t="s">
        <v>1247</v>
      </c>
      <c r="I155" s="370" t="s">
        <v>1210</v>
      </c>
      <c r="J155" s="370">
        <v>50</v>
      </c>
      <c r="K155" s="366"/>
    </row>
    <row r="156" ht="15" customHeight="1">
      <c r="B156" s="345"/>
      <c r="C156" s="370" t="s">
        <v>1233</v>
      </c>
      <c r="D156" s="323"/>
      <c r="E156" s="323"/>
      <c r="F156" s="371" t="s">
        <v>1214</v>
      </c>
      <c r="G156" s="323"/>
      <c r="H156" s="370" t="s">
        <v>1247</v>
      </c>
      <c r="I156" s="370" t="s">
        <v>1210</v>
      </c>
      <c r="J156" s="370">
        <v>50</v>
      </c>
      <c r="K156" s="366"/>
    </row>
    <row r="157" ht="15" customHeight="1">
      <c r="B157" s="345"/>
      <c r="C157" s="370" t="s">
        <v>121</v>
      </c>
      <c r="D157" s="323"/>
      <c r="E157" s="323"/>
      <c r="F157" s="371" t="s">
        <v>1208</v>
      </c>
      <c r="G157" s="323"/>
      <c r="H157" s="370" t="s">
        <v>1269</v>
      </c>
      <c r="I157" s="370" t="s">
        <v>1210</v>
      </c>
      <c r="J157" s="370" t="s">
        <v>1270</v>
      </c>
      <c r="K157" s="366"/>
    </row>
    <row r="158" ht="15" customHeight="1">
      <c r="B158" s="345"/>
      <c r="C158" s="370" t="s">
        <v>1271</v>
      </c>
      <c r="D158" s="323"/>
      <c r="E158" s="323"/>
      <c r="F158" s="371" t="s">
        <v>1208</v>
      </c>
      <c r="G158" s="323"/>
      <c r="H158" s="370" t="s">
        <v>1272</v>
      </c>
      <c r="I158" s="370" t="s">
        <v>1242</v>
      </c>
      <c r="J158" s="370"/>
      <c r="K158" s="366"/>
    </row>
    <row r="159" ht="15" customHeight="1">
      <c r="B159" s="372"/>
      <c r="C159" s="354"/>
      <c r="D159" s="354"/>
      <c r="E159" s="354"/>
      <c r="F159" s="354"/>
      <c r="G159" s="354"/>
      <c r="H159" s="354"/>
      <c r="I159" s="354"/>
      <c r="J159" s="354"/>
      <c r="K159" s="373"/>
    </row>
    <row r="160" ht="18.75" customHeight="1">
      <c r="B160" s="319"/>
      <c r="C160" s="323"/>
      <c r="D160" s="323"/>
      <c r="E160" s="323"/>
      <c r="F160" s="344"/>
      <c r="G160" s="323"/>
      <c r="H160" s="323"/>
      <c r="I160" s="323"/>
      <c r="J160" s="323"/>
      <c r="K160" s="319"/>
    </row>
    <row r="161" ht="18.75" customHeight="1">
      <c r="B161" s="330"/>
      <c r="C161" s="330"/>
      <c r="D161" s="330"/>
      <c r="E161" s="330"/>
      <c r="F161" s="330"/>
      <c r="G161" s="330"/>
      <c r="H161" s="330"/>
      <c r="I161" s="330"/>
      <c r="J161" s="330"/>
      <c r="K161" s="330"/>
    </row>
    <row r="162" ht="7.5" customHeight="1">
      <c r="B162" s="309"/>
      <c r="C162" s="310"/>
      <c r="D162" s="310"/>
      <c r="E162" s="310"/>
      <c r="F162" s="310"/>
      <c r="G162" s="310"/>
      <c r="H162" s="310"/>
      <c r="I162" s="310"/>
      <c r="J162" s="310"/>
      <c r="K162" s="311"/>
    </row>
    <row r="163" ht="45" customHeight="1">
      <c r="B163" s="312"/>
      <c r="C163" s="313" t="s">
        <v>1273</v>
      </c>
      <c r="D163" s="313"/>
      <c r="E163" s="313"/>
      <c r="F163" s="313"/>
      <c r="G163" s="313"/>
      <c r="H163" s="313"/>
      <c r="I163" s="313"/>
      <c r="J163" s="313"/>
      <c r="K163" s="314"/>
    </row>
    <row r="164" ht="17.25" customHeight="1">
      <c r="B164" s="312"/>
      <c r="C164" s="337" t="s">
        <v>1202</v>
      </c>
      <c r="D164" s="337"/>
      <c r="E164" s="337"/>
      <c r="F164" s="337" t="s">
        <v>1203</v>
      </c>
      <c r="G164" s="374"/>
      <c r="H164" s="375" t="s">
        <v>135</v>
      </c>
      <c r="I164" s="375" t="s">
        <v>56</v>
      </c>
      <c r="J164" s="337" t="s">
        <v>1204</v>
      </c>
      <c r="K164" s="314"/>
    </row>
    <row r="165" ht="17.25" customHeight="1">
      <c r="B165" s="315"/>
      <c r="C165" s="339" t="s">
        <v>1205</v>
      </c>
      <c r="D165" s="339"/>
      <c r="E165" s="339"/>
      <c r="F165" s="340" t="s">
        <v>1206</v>
      </c>
      <c r="G165" s="376"/>
      <c r="H165" s="377"/>
      <c r="I165" s="377"/>
      <c r="J165" s="339" t="s">
        <v>1207</v>
      </c>
      <c r="K165" s="317"/>
    </row>
    <row r="166" ht="5.25" customHeight="1">
      <c r="B166" s="345"/>
      <c r="C166" s="342"/>
      <c r="D166" s="342"/>
      <c r="E166" s="342"/>
      <c r="F166" s="342"/>
      <c r="G166" s="343"/>
      <c r="H166" s="342"/>
      <c r="I166" s="342"/>
      <c r="J166" s="342"/>
      <c r="K166" s="366"/>
    </row>
    <row r="167" ht="15" customHeight="1">
      <c r="B167" s="345"/>
      <c r="C167" s="323" t="s">
        <v>1211</v>
      </c>
      <c r="D167" s="323"/>
      <c r="E167" s="323"/>
      <c r="F167" s="344" t="s">
        <v>1208</v>
      </c>
      <c r="G167" s="323"/>
      <c r="H167" s="323" t="s">
        <v>1247</v>
      </c>
      <c r="I167" s="323" t="s">
        <v>1210</v>
      </c>
      <c r="J167" s="323">
        <v>120</v>
      </c>
      <c r="K167" s="366"/>
    </row>
    <row r="168" ht="15" customHeight="1">
      <c r="B168" s="345"/>
      <c r="C168" s="323" t="s">
        <v>1256</v>
      </c>
      <c r="D168" s="323"/>
      <c r="E168" s="323"/>
      <c r="F168" s="344" t="s">
        <v>1208</v>
      </c>
      <c r="G168" s="323"/>
      <c r="H168" s="323" t="s">
        <v>1257</v>
      </c>
      <c r="I168" s="323" t="s">
        <v>1210</v>
      </c>
      <c r="J168" s="323" t="s">
        <v>1258</v>
      </c>
      <c r="K168" s="366"/>
    </row>
    <row r="169" ht="15" customHeight="1">
      <c r="B169" s="345"/>
      <c r="C169" s="323" t="s">
        <v>84</v>
      </c>
      <c r="D169" s="323"/>
      <c r="E169" s="323"/>
      <c r="F169" s="344" t="s">
        <v>1208</v>
      </c>
      <c r="G169" s="323"/>
      <c r="H169" s="323" t="s">
        <v>1274</v>
      </c>
      <c r="I169" s="323" t="s">
        <v>1210</v>
      </c>
      <c r="J169" s="323" t="s">
        <v>1258</v>
      </c>
      <c r="K169" s="366"/>
    </row>
    <row r="170" ht="15" customHeight="1">
      <c r="B170" s="345"/>
      <c r="C170" s="323" t="s">
        <v>1213</v>
      </c>
      <c r="D170" s="323"/>
      <c r="E170" s="323"/>
      <c r="F170" s="344" t="s">
        <v>1214</v>
      </c>
      <c r="G170" s="323"/>
      <c r="H170" s="323" t="s">
        <v>1274</v>
      </c>
      <c r="I170" s="323" t="s">
        <v>1210</v>
      </c>
      <c r="J170" s="323">
        <v>50</v>
      </c>
      <c r="K170" s="366"/>
    </row>
    <row r="171" ht="15" customHeight="1">
      <c r="B171" s="345"/>
      <c r="C171" s="323" t="s">
        <v>1216</v>
      </c>
      <c r="D171" s="323"/>
      <c r="E171" s="323"/>
      <c r="F171" s="344" t="s">
        <v>1208</v>
      </c>
      <c r="G171" s="323"/>
      <c r="H171" s="323" t="s">
        <v>1274</v>
      </c>
      <c r="I171" s="323" t="s">
        <v>1218</v>
      </c>
      <c r="J171" s="323"/>
      <c r="K171" s="366"/>
    </row>
    <row r="172" ht="15" customHeight="1">
      <c r="B172" s="345"/>
      <c r="C172" s="323" t="s">
        <v>1227</v>
      </c>
      <c r="D172" s="323"/>
      <c r="E172" s="323"/>
      <c r="F172" s="344" t="s">
        <v>1214</v>
      </c>
      <c r="G172" s="323"/>
      <c r="H172" s="323" t="s">
        <v>1274</v>
      </c>
      <c r="I172" s="323" t="s">
        <v>1210</v>
      </c>
      <c r="J172" s="323">
        <v>50</v>
      </c>
      <c r="K172" s="366"/>
    </row>
    <row r="173" ht="15" customHeight="1">
      <c r="B173" s="345"/>
      <c r="C173" s="323" t="s">
        <v>1235</v>
      </c>
      <c r="D173" s="323"/>
      <c r="E173" s="323"/>
      <c r="F173" s="344" t="s">
        <v>1214</v>
      </c>
      <c r="G173" s="323"/>
      <c r="H173" s="323" t="s">
        <v>1274</v>
      </c>
      <c r="I173" s="323" t="s">
        <v>1210</v>
      </c>
      <c r="J173" s="323">
        <v>50</v>
      </c>
      <c r="K173" s="366"/>
    </row>
    <row r="174" ht="15" customHeight="1">
      <c r="B174" s="345"/>
      <c r="C174" s="323" t="s">
        <v>1233</v>
      </c>
      <c r="D174" s="323"/>
      <c r="E174" s="323"/>
      <c r="F174" s="344" t="s">
        <v>1214</v>
      </c>
      <c r="G174" s="323"/>
      <c r="H174" s="323" t="s">
        <v>1274</v>
      </c>
      <c r="I174" s="323" t="s">
        <v>1210</v>
      </c>
      <c r="J174" s="323">
        <v>50</v>
      </c>
      <c r="K174" s="366"/>
    </row>
    <row r="175" ht="15" customHeight="1">
      <c r="B175" s="345"/>
      <c r="C175" s="323" t="s">
        <v>134</v>
      </c>
      <c r="D175" s="323"/>
      <c r="E175" s="323"/>
      <c r="F175" s="344" t="s">
        <v>1208</v>
      </c>
      <c r="G175" s="323"/>
      <c r="H175" s="323" t="s">
        <v>1275</v>
      </c>
      <c r="I175" s="323" t="s">
        <v>1276</v>
      </c>
      <c r="J175" s="323"/>
      <c r="K175" s="366"/>
    </row>
    <row r="176" ht="15" customHeight="1">
      <c r="B176" s="345"/>
      <c r="C176" s="323" t="s">
        <v>56</v>
      </c>
      <c r="D176" s="323"/>
      <c r="E176" s="323"/>
      <c r="F176" s="344" t="s">
        <v>1208</v>
      </c>
      <c r="G176" s="323"/>
      <c r="H176" s="323" t="s">
        <v>1277</v>
      </c>
      <c r="I176" s="323" t="s">
        <v>1278</v>
      </c>
      <c r="J176" s="323">
        <v>1</v>
      </c>
      <c r="K176" s="366"/>
    </row>
    <row r="177" ht="15" customHeight="1">
      <c r="B177" s="345"/>
      <c r="C177" s="323" t="s">
        <v>52</v>
      </c>
      <c r="D177" s="323"/>
      <c r="E177" s="323"/>
      <c r="F177" s="344" t="s">
        <v>1208</v>
      </c>
      <c r="G177" s="323"/>
      <c r="H177" s="323" t="s">
        <v>1279</v>
      </c>
      <c r="I177" s="323" t="s">
        <v>1210</v>
      </c>
      <c r="J177" s="323">
        <v>20</v>
      </c>
      <c r="K177" s="366"/>
    </row>
    <row r="178" ht="15" customHeight="1">
      <c r="B178" s="345"/>
      <c r="C178" s="323" t="s">
        <v>135</v>
      </c>
      <c r="D178" s="323"/>
      <c r="E178" s="323"/>
      <c r="F178" s="344" t="s">
        <v>1208</v>
      </c>
      <c r="G178" s="323"/>
      <c r="H178" s="323" t="s">
        <v>1280</v>
      </c>
      <c r="I178" s="323" t="s">
        <v>1210</v>
      </c>
      <c r="J178" s="323">
        <v>255</v>
      </c>
      <c r="K178" s="366"/>
    </row>
    <row r="179" ht="15" customHeight="1">
      <c r="B179" s="345"/>
      <c r="C179" s="323" t="s">
        <v>136</v>
      </c>
      <c r="D179" s="323"/>
      <c r="E179" s="323"/>
      <c r="F179" s="344" t="s">
        <v>1208</v>
      </c>
      <c r="G179" s="323"/>
      <c r="H179" s="323" t="s">
        <v>1173</v>
      </c>
      <c r="I179" s="323" t="s">
        <v>1210</v>
      </c>
      <c r="J179" s="323">
        <v>10</v>
      </c>
      <c r="K179" s="366"/>
    </row>
    <row r="180" ht="15" customHeight="1">
      <c r="B180" s="345"/>
      <c r="C180" s="323" t="s">
        <v>137</v>
      </c>
      <c r="D180" s="323"/>
      <c r="E180" s="323"/>
      <c r="F180" s="344" t="s">
        <v>1208</v>
      </c>
      <c r="G180" s="323"/>
      <c r="H180" s="323" t="s">
        <v>1281</v>
      </c>
      <c r="I180" s="323" t="s">
        <v>1242</v>
      </c>
      <c r="J180" s="323"/>
      <c r="K180" s="366"/>
    </row>
    <row r="181" ht="15" customHeight="1">
      <c r="B181" s="345"/>
      <c r="C181" s="323" t="s">
        <v>1282</v>
      </c>
      <c r="D181" s="323"/>
      <c r="E181" s="323"/>
      <c r="F181" s="344" t="s">
        <v>1208</v>
      </c>
      <c r="G181" s="323"/>
      <c r="H181" s="323" t="s">
        <v>1283</v>
      </c>
      <c r="I181" s="323" t="s">
        <v>1242</v>
      </c>
      <c r="J181" s="323"/>
      <c r="K181" s="366"/>
    </row>
    <row r="182" ht="15" customHeight="1">
      <c r="B182" s="345"/>
      <c r="C182" s="323" t="s">
        <v>1271</v>
      </c>
      <c r="D182" s="323"/>
      <c r="E182" s="323"/>
      <c r="F182" s="344" t="s">
        <v>1208</v>
      </c>
      <c r="G182" s="323"/>
      <c r="H182" s="323" t="s">
        <v>1284</v>
      </c>
      <c r="I182" s="323" t="s">
        <v>1242</v>
      </c>
      <c r="J182" s="323"/>
      <c r="K182" s="366"/>
    </row>
    <row r="183" ht="15" customHeight="1">
      <c r="B183" s="345"/>
      <c r="C183" s="323" t="s">
        <v>139</v>
      </c>
      <c r="D183" s="323"/>
      <c r="E183" s="323"/>
      <c r="F183" s="344" t="s">
        <v>1214</v>
      </c>
      <c r="G183" s="323"/>
      <c r="H183" s="323" t="s">
        <v>1285</v>
      </c>
      <c r="I183" s="323" t="s">
        <v>1210</v>
      </c>
      <c r="J183" s="323">
        <v>50</v>
      </c>
      <c r="K183" s="366"/>
    </row>
    <row r="184" ht="15" customHeight="1">
      <c r="B184" s="345"/>
      <c r="C184" s="323" t="s">
        <v>1286</v>
      </c>
      <c r="D184" s="323"/>
      <c r="E184" s="323"/>
      <c r="F184" s="344" t="s">
        <v>1214</v>
      </c>
      <c r="G184" s="323"/>
      <c r="H184" s="323" t="s">
        <v>1287</v>
      </c>
      <c r="I184" s="323" t="s">
        <v>1288</v>
      </c>
      <c r="J184" s="323"/>
      <c r="K184" s="366"/>
    </row>
    <row r="185" ht="15" customHeight="1">
      <c r="B185" s="345"/>
      <c r="C185" s="323" t="s">
        <v>1289</v>
      </c>
      <c r="D185" s="323"/>
      <c r="E185" s="323"/>
      <c r="F185" s="344" t="s">
        <v>1214</v>
      </c>
      <c r="G185" s="323"/>
      <c r="H185" s="323" t="s">
        <v>1290</v>
      </c>
      <c r="I185" s="323" t="s">
        <v>1288</v>
      </c>
      <c r="J185" s="323"/>
      <c r="K185" s="366"/>
    </row>
    <row r="186" ht="15" customHeight="1">
      <c r="B186" s="345"/>
      <c r="C186" s="323" t="s">
        <v>1291</v>
      </c>
      <c r="D186" s="323"/>
      <c r="E186" s="323"/>
      <c r="F186" s="344" t="s">
        <v>1214</v>
      </c>
      <c r="G186" s="323"/>
      <c r="H186" s="323" t="s">
        <v>1292</v>
      </c>
      <c r="I186" s="323" t="s">
        <v>1288</v>
      </c>
      <c r="J186" s="323"/>
      <c r="K186" s="366"/>
    </row>
    <row r="187" ht="15" customHeight="1">
      <c r="B187" s="345"/>
      <c r="C187" s="378" t="s">
        <v>1293</v>
      </c>
      <c r="D187" s="323"/>
      <c r="E187" s="323"/>
      <c r="F187" s="344" t="s">
        <v>1214</v>
      </c>
      <c r="G187" s="323"/>
      <c r="H187" s="323" t="s">
        <v>1294</v>
      </c>
      <c r="I187" s="323" t="s">
        <v>1295</v>
      </c>
      <c r="J187" s="379" t="s">
        <v>1296</v>
      </c>
      <c r="K187" s="366"/>
    </row>
    <row r="188" ht="15" customHeight="1">
      <c r="B188" s="345"/>
      <c r="C188" s="329" t="s">
        <v>41</v>
      </c>
      <c r="D188" s="323"/>
      <c r="E188" s="323"/>
      <c r="F188" s="344" t="s">
        <v>1208</v>
      </c>
      <c r="G188" s="323"/>
      <c r="H188" s="319" t="s">
        <v>1297</v>
      </c>
      <c r="I188" s="323" t="s">
        <v>1298</v>
      </c>
      <c r="J188" s="323"/>
      <c r="K188" s="366"/>
    </row>
    <row r="189" ht="15" customHeight="1">
      <c r="B189" s="345"/>
      <c r="C189" s="329" t="s">
        <v>1299</v>
      </c>
      <c r="D189" s="323"/>
      <c r="E189" s="323"/>
      <c r="F189" s="344" t="s">
        <v>1208</v>
      </c>
      <c r="G189" s="323"/>
      <c r="H189" s="323" t="s">
        <v>1300</v>
      </c>
      <c r="I189" s="323" t="s">
        <v>1242</v>
      </c>
      <c r="J189" s="323"/>
      <c r="K189" s="366"/>
    </row>
    <row r="190" ht="15" customHeight="1">
      <c r="B190" s="345"/>
      <c r="C190" s="329" t="s">
        <v>1301</v>
      </c>
      <c r="D190" s="323"/>
      <c r="E190" s="323"/>
      <c r="F190" s="344" t="s">
        <v>1208</v>
      </c>
      <c r="G190" s="323"/>
      <c r="H190" s="323" t="s">
        <v>1302</v>
      </c>
      <c r="I190" s="323" t="s">
        <v>1242</v>
      </c>
      <c r="J190" s="323"/>
      <c r="K190" s="366"/>
    </row>
    <row r="191" ht="15" customHeight="1">
      <c r="B191" s="345"/>
      <c r="C191" s="329" t="s">
        <v>1303</v>
      </c>
      <c r="D191" s="323"/>
      <c r="E191" s="323"/>
      <c r="F191" s="344" t="s">
        <v>1214</v>
      </c>
      <c r="G191" s="323"/>
      <c r="H191" s="323" t="s">
        <v>1304</v>
      </c>
      <c r="I191" s="323" t="s">
        <v>1242</v>
      </c>
      <c r="J191" s="323"/>
      <c r="K191" s="366"/>
    </row>
    <row r="192" ht="15" customHeight="1">
      <c r="B192" s="372"/>
      <c r="C192" s="380"/>
      <c r="D192" s="354"/>
      <c r="E192" s="354"/>
      <c r="F192" s="354"/>
      <c r="G192" s="354"/>
      <c r="H192" s="354"/>
      <c r="I192" s="354"/>
      <c r="J192" s="354"/>
      <c r="K192" s="373"/>
    </row>
    <row r="193" ht="18.75" customHeight="1">
      <c r="B193" s="319"/>
      <c r="C193" s="323"/>
      <c r="D193" s="323"/>
      <c r="E193" s="323"/>
      <c r="F193" s="344"/>
      <c r="G193" s="323"/>
      <c r="H193" s="323"/>
      <c r="I193" s="323"/>
      <c r="J193" s="323"/>
      <c r="K193" s="319"/>
    </row>
    <row r="194" ht="18.75" customHeight="1">
      <c r="B194" s="319"/>
      <c r="C194" s="323"/>
      <c r="D194" s="323"/>
      <c r="E194" s="323"/>
      <c r="F194" s="344"/>
      <c r="G194" s="323"/>
      <c r="H194" s="323"/>
      <c r="I194" s="323"/>
      <c r="J194" s="323"/>
      <c r="K194" s="319"/>
    </row>
    <row r="195" ht="18.75" customHeight="1">
      <c r="B195" s="330"/>
      <c r="C195" s="330"/>
      <c r="D195" s="330"/>
      <c r="E195" s="330"/>
      <c r="F195" s="330"/>
      <c r="G195" s="330"/>
      <c r="H195" s="330"/>
      <c r="I195" s="330"/>
      <c r="J195" s="330"/>
      <c r="K195" s="330"/>
    </row>
    <row r="196" ht="13.5">
      <c r="B196" s="309"/>
      <c r="C196" s="310"/>
      <c r="D196" s="310"/>
      <c r="E196" s="310"/>
      <c r="F196" s="310"/>
      <c r="G196" s="310"/>
      <c r="H196" s="310"/>
      <c r="I196" s="310"/>
      <c r="J196" s="310"/>
      <c r="K196" s="311"/>
    </row>
    <row r="197" ht="21">
      <c r="B197" s="312"/>
      <c r="C197" s="313" t="s">
        <v>1305</v>
      </c>
      <c r="D197" s="313"/>
      <c r="E197" s="313"/>
      <c r="F197" s="313"/>
      <c r="G197" s="313"/>
      <c r="H197" s="313"/>
      <c r="I197" s="313"/>
      <c r="J197" s="313"/>
      <c r="K197" s="314"/>
    </row>
    <row r="198" ht="25.5" customHeight="1">
      <c r="B198" s="312"/>
      <c r="C198" s="381" t="s">
        <v>1306</v>
      </c>
      <c r="D198" s="381"/>
      <c r="E198" s="381"/>
      <c r="F198" s="381" t="s">
        <v>1307</v>
      </c>
      <c r="G198" s="382"/>
      <c r="H198" s="381" t="s">
        <v>1308</v>
      </c>
      <c r="I198" s="381"/>
      <c r="J198" s="381"/>
      <c r="K198" s="314"/>
    </row>
    <row r="199" ht="5.25" customHeight="1">
      <c r="B199" s="345"/>
      <c r="C199" s="342"/>
      <c r="D199" s="342"/>
      <c r="E199" s="342"/>
      <c r="F199" s="342"/>
      <c r="G199" s="323"/>
      <c r="H199" s="342"/>
      <c r="I199" s="342"/>
      <c r="J199" s="342"/>
      <c r="K199" s="366"/>
    </row>
    <row r="200" ht="15" customHeight="1">
      <c r="B200" s="345"/>
      <c r="C200" s="323" t="s">
        <v>1298</v>
      </c>
      <c r="D200" s="323"/>
      <c r="E200" s="323"/>
      <c r="F200" s="344" t="s">
        <v>42</v>
      </c>
      <c r="G200" s="323"/>
      <c r="H200" s="323" t="s">
        <v>1309</v>
      </c>
      <c r="I200" s="323"/>
      <c r="J200" s="323"/>
      <c r="K200" s="366"/>
    </row>
    <row r="201" ht="15" customHeight="1">
      <c r="B201" s="345"/>
      <c r="C201" s="351"/>
      <c r="D201" s="323"/>
      <c r="E201" s="323"/>
      <c r="F201" s="344" t="s">
        <v>43</v>
      </c>
      <c r="G201" s="323"/>
      <c r="H201" s="323" t="s">
        <v>1310</v>
      </c>
      <c r="I201" s="323"/>
      <c r="J201" s="323"/>
      <c r="K201" s="366"/>
    </row>
    <row r="202" ht="15" customHeight="1">
      <c r="B202" s="345"/>
      <c r="C202" s="351"/>
      <c r="D202" s="323"/>
      <c r="E202" s="323"/>
      <c r="F202" s="344" t="s">
        <v>46</v>
      </c>
      <c r="G202" s="323"/>
      <c r="H202" s="323" t="s">
        <v>1311</v>
      </c>
      <c r="I202" s="323"/>
      <c r="J202" s="323"/>
      <c r="K202" s="366"/>
    </row>
    <row r="203" ht="15" customHeight="1">
      <c r="B203" s="345"/>
      <c r="C203" s="323"/>
      <c r="D203" s="323"/>
      <c r="E203" s="323"/>
      <c r="F203" s="344" t="s">
        <v>44</v>
      </c>
      <c r="G203" s="323"/>
      <c r="H203" s="323" t="s">
        <v>1312</v>
      </c>
      <c r="I203" s="323"/>
      <c r="J203" s="323"/>
      <c r="K203" s="366"/>
    </row>
    <row r="204" ht="15" customHeight="1">
      <c r="B204" s="345"/>
      <c r="C204" s="323"/>
      <c r="D204" s="323"/>
      <c r="E204" s="323"/>
      <c r="F204" s="344" t="s">
        <v>45</v>
      </c>
      <c r="G204" s="323"/>
      <c r="H204" s="323" t="s">
        <v>1313</v>
      </c>
      <c r="I204" s="323"/>
      <c r="J204" s="323"/>
      <c r="K204" s="366"/>
    </row>
    <row r="205" ht="15" customHeight="1">
      <c r="B205" s="345"/>
      <c r="C205" s="323"/>
      <c r="D205" s="323"/>
      <c r="E205" s="323"/>
      <c r="F205" s="344"/>
      <c r="G205" s="323"/>
      <c r="H205" s="323"/>
      <c r="I205" s="323"/>
      <c r="J205" s="323"/>
      <c r="K205" s="366"/>
    </row>
    <row r="206" ht="15" customHeight="1">
      <c r="B206" s="345"/>
      <c r="C206" s="323" t="s">
        <v>1254</v>
      </c>
      <c r="D206" s="323"/>
      <c r="E206" s="323"/>
      <c r="F206" s="344" t="s">
        <v>77</v>
      </c>
      <c r="G206" s="323"/>
      <c r="H206" s="323" t="s">
        <v>1314</v>
      </c>
      <c r="I206" s="323"/>
      <c r="J206" s="323"/>
      <c r="K206" s="366"/>
    </row>
    <row r="207" ht="15" customHeight="1">
      <c r="B207" s="345"/>
      <c r="C207" s="351"/>
      <c r="D207" s="323"/>
      <c r="E207" s="323"/>
      <c r="F207" s="344" t="s">
        <v>1152</v>
      </c>
      <c r="G207" s="323"/>
      <c r="H207" s="323" t="s">
        <v>1153</v>
      </c>
      <c r="I207" s="323"/>
      <c r="J207" s="323"/>
      <c r="K207" s="366"/>
    </row>
    <row r="208" ht="15" customHeight="1">
      <c r="B208" s="345"/>
      <c r="C208" s="323"/>
      <c r="D208" s="323"/>
      <c r="E208" s="323"/>
      <c r="F208" s="344" t="s">
        <v>1150</v>
      </c>
      <c r="G208" s="323"/>
      <c r="H208" s="323" t="s">
        <v>1315</v>
      </c>
      <c r="I208" s="323"/>
      <c r="J208" s="323"/>
      <c r="K208" s="366"/>
    </row>
    <row r="209" ht="15" customHeight="1">
      <c r="B209" s="383"/>
      <c r="C209" s="351"/>
      <c r="D209" s="351"/>
      <c r="E209" s="351"/>
      <c r="F209" s="344" t="s">
        <v>1154</v>
      </c>
      <c r="G209" s="329"/>
      <c r="H209" s="370" t="s">
        <v>1155</v>
      </c>
      <c r="I209" s="370"/>
      <c r="J209" s="370"/>
      <c r="K209" s="384"/>
    </row>
    <row r="210" ht="15" customHeight="1">
      <c r="B210" s="383"/>
      <c r="C210" s="351"/>
      <c r="D210" s="351"/>
      <c r="E210" s="351"/>
      <c r="F210" s="344" t="s">
        <v>1156</v>
      </c>
      <c r="G210" s="329"/>
      <c r="H210" s="370" t="s">
        <v>1102</v>
      </c>
      <c r="I210" s="370"/>
      <c r="J210" s="370"/>
      <c r="K210" s="384"/>
    </row>
    <row r="211" ht="15" customHeight="1">
      <c r="B211" s="383"/>
      <c r="C211" s="351"/>
      <c r="D211" s="351"/>
      <c r="E211" s="351"/>
      <c r="F211" s="385"/>
      <c r="G211" s="329"/>
      <c r="H211" s="386"/>
      <c r="I211" s="386"/>
      <c r="J211" s="386"/>
      <c r="K211" s="384"/>
    </row>
    <row r="212" ht="15" customHeight="1">
      <c r="B212" s="383"/>
      <c r="C212" s="323" t="s">
        <v>1278</v>
      </c>
      <c r="D212" s="351"/>
      <c r="E212" s="351"/>
      <c r="F212" s="344">
        <v>1</v>
      </c>
      <c r="G212" s="329"/>
      <c r="H212" s="370" t="s">
        <v>1316</v>
      </c>
      <c r="I212" s="370"/>
      <c r="J212" s="370"/>
      <c r="K212" s="384"/>
    </row>
    <row r="213" ht="15" customHeight="1">
      <c r="B213" s="383"/>
      <c r="C213" s="351"/>
      <c r="D213" s="351"/>
      <c r="E213" s="351"/>
      <c r="F213" s="344">
        <v>2</v>
      </c>
      <c r="G213" s="329"/>
      <c r="H213" s="370" t="s">
        <v>1317</v>
      </c>
      <c r="I213" s="370"/>
      <c r="J213" s="370"/>
      <c r="K213" s="384"/>
    </row>
    <row r="214" ht="15" customHeight="1">
      <c r="B214" s="383"/>
      <c r="C214" s="351"/>
      <c r="D214" s="351"/>
      <c r="E214" s="351"/>
      <c r="F214" s="344">
        <v>3</v>
      </c>
      <c r="G214" s="329"/>
      <c r="H214" s="370" t="s">
        <v>1318</v>
      </c>
      <c r="I214" s="370"/>
      <c r="J214" s="370"/>
      <c r="K214" s="384"/>
    </row>
    <row r="215" ht="15" customHeight="1">
      <c r="B215" s="383"/>
      <c r="C215" s="351"/>
      <c r="D215" s="351"/>
      <c r="E215" s="351"/>
      <c r="F215" s="344">
        <v>4</v>
      </c>
      <c r="G215" s="329"/>
      <c r="H215" s="370" t="s">
        <v>1319</v>
      </c>
      <c r="I215" s="370"/>
      <c r="J215" s="370"/>
      <c r="K215" s="384"/>
    </row>
    <row r="216" ht="12.75" customHeight="1">
      <c r="B216" s="387"/>
      <c r="C216" s="388"/>
      <c r="D216" s="388"/>
      <c r="E216" s="388"/>
      <c r="F216" s="388"/>
      <c r="G216" s="388"/>
      <c r="H216" s="388"/>
      <c r="I216" s="388"/>
      <c r="J216" s="388"/>
      <c r="K216" s="389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110</v>
      </c>
      <c r="G1" s="151" t="s">
        <v>111</v>
      </c>
      <c r="H1" s="151"/>
      <c r="I1" s="152"/>
      <c r="J1" s="151" t="s">
        <v>112</v>
      </c>
      <c r="K1" s="150" t="s">
        <v>113</v>
      </c>
      <c r="L1" s="151" t="s">
        <v>114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Lesopark Na Panském v Bohumíně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119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19. 9. 2018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31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31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ROUND(J90,2)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ROUND(SUM(BE90:BE202), 2)</f>
        <v>0</v>
      </c>
      <c r="G32" s="47"/>
      <c r="H32" s="47"/>
      <c r="I32" s="170">
        <v>0.20999999999999999</v>
      </c>
      <c r="J32" s="169">
        <f>ROUND(ROUND((SUM(BE90:BE202)),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ROUND(SUM(BF90:BF202), 2)</f>
        <v>0</v>
      </c>
      <c r="G33" s="47"/>
      <c r="H33" s="47"/>
      <c r="I33" s="170">
        <v>0.14999999999999999</v>
      </c>
      <c r="J33" s="169">
        <f>ROUND(ROUND((SUM(BF90:BF202)),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ROUND(SUM(BG90:BG202),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ROUND(SUM(BH90:BH202),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ROUND(SUM(BI90:BI202),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120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Lesopark Na Panském v Bohumíně</v>
      </c>
      <c r="F47" s="40"/>
      <c r="G47" s="40"/>
      <c r="H47" s="40"/>
      <c r="I47" s="156"/>
      <c r="J47" s="47"/>
      <c r="K47" s="51"/>
    </row>
    <row r="48">
      <c r="B48" s="28"/>
      <c r="C48" s="40" t="s">
        <v>116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SO-01.01 - Uznatelné náklady - Vybudování tůní 1-11 a plochy mokřadů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19. 9. 2018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Bohumín</v>
      </c>
      <c r="G55" s="47"/>
      <c r="H55" s="47"/>
      <c r="I55" s="158" t="s">
        <v>34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121</v>
      </c>
      <c r="D58" s="171"/>
      <c r="E58" s="171"/>
      <c r="F58" s="171"/>
      <c r="G58" s="171"/>
      <c r="H58" s="171"/>
      <c r="I58" s="185"/>
      <c r="J58" s="186" t="s">
        <v>122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123</v>
      </c>
      <c r="D60" s="47"/>
      <c r="E60" s="47"/>
      <c r="F60" s="47"/>
      <c r="G60" s="47"/>
      <c r="H60" s="47"/>
      <c r="I60" s="156"/>
      <c r="J60" s="167">
        <f>J90</f>
        <v>0</v>
      </c>
      <c r="K60" s="51"/>
      <c r="AU60" s="24" t="s">
        <v>124</v>
      </c>
    </row>
    <row r="61" s="8" customFormat="1" ht="24.96" customHeight="1">
      <c r="B61" s="189"/>
      <c r="C61" s="190"/>
      <c r="D61" s="191" t="s">
        <v>125</v>
      </c>
      <c r="E61" s="192"/>
      <c r="F61" s="192"/>
      <c r="G61" s="192"/>
      <c r="H61" s="192"/>
      <c r="I61" s="193"/>
      <c r="J61" s="194">
        <f>J91</f>
        <v>0</v>
      </c>
      <c r="K61" s="195"/>
    </row>
    <row r="62" s="9" customFormat="1" ht="19.92" customHeight="1">
      <c r="B62" s="196"/>
      <c r="C62" s="197"/>
      <c r="D62" s="198" t="s">
        <v>126</v>
      </c>
      <c r="E62" s="199"/>
      <c r="F62" s="199"/>
      <c r="G62" s="199"/>
      <c r="H62" s="199"/>
      <c r="I62" s="200"/>
      <c r="J62" s="201">
        <f>J92</f>
        <v>0</v>
      </c>
      <c r="K62" s="202"/>
    </row>
    <row r="63" s="9" customFormat="1" ht="19.92" customHeight="1">
      <c r="B63" s="196"/>
      <c r="C63" s="197"/>
      <c r="D63" s="198" t="s">
        <v>127</v>
      </c>
      <c r="E63" s="199"/>
      <c r="F63" s="199"/>
      <c r="G63" s="199"/>
      <c r="H63" s="199"/>
      <c r="I63" s="200"/>
      <c r="J63" s="201">
        <f>J160</f>
        <v>0</v>
      </c>
      <c r="K63" s="202"/>
    </row>
    <row r="64" s="9" customFormat="1" ht="19.92" customHeight="1">
      <c r="B64" s="196"/>
      <c r="C64" s="197"/>
      <c r="D64" s="198" t="s">
        <v>128</v>
      </c>
      <c r="E64" s="199"/>
      <c r="F64" s="199"/>
      <c r="G64" s="199"/>
      <c r="H64" s="199"/>
      <c r="I64" s="200"/>
      <c r="J64" s="201">
        <f>J175</f>
        <v>0</v>
      </c>
      <c r="K64" s="202"/>
    </row>
    <row r="65" s="9" customFormat="1" ht="19.92" customHeight="1">
      <c r="B65" s="196"/>
      <c r="C65" s="197"/>
      <c r="D65" s="198" t="s">
        <v>129</v>
      </c>
      <c r="E65" s="199"/>
      <c r="F65" s="199"/>
      <c r="G65" s="199"/>
      <c r="H65" s="199"/>
      <c r="I65" s="200"/>
      <c r="J65" s="201">
        <f>J180</f>
        <v>0</v>
      </c>
      <c r="K65" s="202"/>
    </row>
    <row r="66" s="9" customFormat="1" ht="19.92" customHeight="1">
      <c r="B66" s="196"/>
      <c r="C66" s="197"/>
      <c r="D66" s="198" t="s">
        <v>130</v>
      </c>
      <c r="E66" s="199"/>
      <c r="F66" s="199"/>
      <c r="G66" s="199"/>
      <c r="H66" s="199"/>
      <c r="I66" s="200"/>
      <c r="J66" s="201">
        <f>J187</f>
        <v>0</v>
      </c>
      <c r="K66" s="202"/>
    </row>
    <row r="67" s="9" customFormat="1" ht="19.92" customHeight="1">
      <c r="B67" s="196"/>
      <c r="C67" s="197"/>
      <c r="D67" s="198" t="s">
        <v>131</v>
      </c>
      <c r="E67" s="199"/>
      <c r="F67" s="199"/>
      <c r="G67" s="199"/>
      <c r="H67" s="199"/>
      <c r="I67" s="200"/>
      <c r="J67" s="201">
        <f>J190</f>
        <v>0</v>
      </c>
      <c r="K67" s="202"/>
    </row>
    <row r="68" s="9" customFormat="1" ht="19.92" customHeight="1">
      <c r="B68" s="196"/>
      <c r="C68" s="197"/>
      <c r="D68" s="198" t="s">
        <v>132</v>
      </c>
      <c r="E68" s="199"/>
      <c r="F68" s="199"/>
      <c r="G68" s="199"/>
      <c r="H68" s="199"/>
      <c r="I68" s="200"/>
      <c r="J68" s="201">
        <f>J197</f>
        <v>0</v>
      </c>
      <c r="K68" s="202"/>
    </row>
    <row r="69" s="1" customFormat="1" ht="21.84" customHeight="1">
      <c r="B69" s="46"/>
      <c r="C69" s="47"/>
      <c r="D69" s="47"/>
      <c r="E69" s="47"/>
      <c r="F69" s="47"/>
      <c r="G69" s="47"/>
      <c r="H69" s="47"/>
      <c r="I69" s="156"/>
      <c r="J69" s="47"/>
      <c r="K69" s="51"/>
    </row>
    <row r="70" s="1" customFormat="1" ht="6.96" customHeight="1">
      <c r="B70" s="67"/>
      <c r="C70" s="68"/>
      <c r="D70" s="68"/>
      <c r="E70" s="68"/>
      <c r="F70" s="68"/>
      <c r="G70" s="68"/>
      <c r="H70" s="68"/>
      <c r="I70" s="178"/>
      <c r="J70" s="68"/>
      <c r="K70" s="69"/>
    </row>
    <row r="74" s="1" customFormat="1" ht="6.96" customHeight="1">
      <c r="B74" s="70"/>
      <c r="C74" s="71"/>
      <c r="D74" s="71"/>
      <c r="E74" s="71"/>
      <c r="F74" s="71"/>
      <c r="G74" s="71"/>
      <c r="H74" s="71"/>
      <c r="I74" s="181"/>
      <c r="J74" s="71"/>
      <c r="K74" s="71"/>
      <c r="L74" s="72"/>
    </row>
    <row r="75" s="1" customFormat="1" ht="36.96" customHeight="1">
      <c r="B75" s="46"/>
      <c r="C75" s="73" t="s">
        <v>133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18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6.5" customHeight="1">
      <c r="B78" s="46"/>
      <c r="C78" s="74"/>
      <c r="D78" s="74"/>
      <c r="E78" s="204" t="str">
        <f>E7</f>
        <v>Lesopark Na Panském v Bohumíně</v>
      </c>
      <c r="F78" s="76"/>
      <c r="G78" s="76"/>
      <c r="H78" s="76"/>
      <c r="I78" s="203"/>
      <c r="J78" s="74"/>
      <c r="K78" s="74"/>
      <c r="L78" s="72"/>
    </row>
    <row r="79">
      <c r="B79" s="28"/>
      <c r="C79" s="76" t="s">
        <v>116</v>
      </c>
      <c r="D79" s="205"/>
      <c r="E79" s="205"/>
      <c r="F79" s="205"/>
      <c r="G79" s="205"/>
      <c r="H79" s="205"/>
      <c r="I79" s="148"/>
      <c r="J79" s="205"/>
      <c r="K79" s="205"/>
      <c r="L79" s="206"/>
    </row>
    <row r="80" s="1" customFormat="1" ht="16.5" customHeight="1">
      <c r="B80" s="46"/>
      <c r="C80" s="74"/>
      <c r="D80" s="74"/>
      <c r="E80" s="204" t="s">
        <v>117</v>
      </c>
      <c r="F80" s="74"/>
      <c r="G80" s="74"/>
      <c r="H80" s="74"/>
      <c r="I80" s="203"/>
      <c r="J80" s="74"/>
      <c r="K80" s="74"/>
      <c r="L80" s="72"/>
    </row>
    <row r="81" s="1" customFormat="1" ht="14.4" customHeight="1">
      <c r="B81" s="46"/>
      <c r="C81" s="76" t="s">
        <v>118</v>
      </c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 ht="17.25" customHeight="1">
      <c r="B82" s="46"/>
      <c r="C82" s="74"/>
      <c r="D82" s="74"/>
      <c r="E82" s="82" t="str">
        <f>E11</f>
        <v>SO-01.01 - Uznatelné náklady - Vybudování tůní 1-11 a plochy mokřadů</v>
      </c>
      <c r="F82" s="74"/>
      <c r="G82" s="74"/>
      <c r="H82" s="74"/>
      <c r="I82" s="203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" customFormat="1" ht="18" customHeight="1">
      <c r="B84" s="46"/>
      <c r="C84" s="76" t="s">
        <v>23</v>
      </c>
      <c r="D84" s="74"/>
      <c r="E84" s="74"/>
      <c r="F84" s="207" t="str">
        <f>F14</f>
        <v xml:space="preserve"> </v>
      </c>
      <c r="G84" s="74"/>
      <c r="H84" s="74"/>
      <c r="I84" s="208" t="s">
        <v>25</v>
      </c>
      <c r="J84" s="85" t="str">
        <f>IF(J14="","",J14)</f>
        <v>19. 9. 2018</v>
      </c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203"/>
      <c r="J85" s="74"/>
      <c r="K85" s="74"/>
      <c r="L85" s="72"/>
    </row>
    <row r="86" s="1" customFormat="1">
      <c r="B86" s="46"/>
      <c r="C86" s="76" t="s">
        <v>27</v>
      </c>
      <c r="D86" s="74"/>
      <c r="E86" s="74"/>
      <c r="F86" s="207" t="str">
        <f>E17</f>
        <v>Město Bohumín</v>
      </c>
      <c r="G86" s="74"/>
      <c r="H86" s="74"/>
      <c r="I86" s="208" t="s">
        <v>34</v>
      </c>
      <c r="J86" s="207" t="str">
        <f>E23</f>
        <v xml:space="preserve"> </v>
      </c>
      <c r="K86" s="74"/>
      <c r="L86" s="72"/>
    </row>
    <row r="87" s="1" customFormat="1" ht="14.4" customHeight="1">
      <c r="B87" s="46"/>
      <c r="C87" s="76" t="s">
        <v>32</v>
      </c>
      <c r="D87" s="74"/>
      <c r="E87" s="74"/>
      <c r="F87" s="207" t="str">
        <f>IF(E20="","",E20)</f>
        <v/>
      </c>
      <c r="G87" s="74"/>
      <c r="H87" s="74"/>
      <c r="I87" s="203"/>
      <c r="J87" s="74"/>
      <c r="K87" s="74"/>
      <c r="L87" s="72"/>
    </row>
    <row r="88" s="1" customFormat="1" ht="10.32" customHeight="1">
      <c r="B88" s="46"/>
      <c r="C88" s="74"/>
      <c r="D88" s="74"/>
      <c r="E88" s="74"/>
      <c r="F88" s="74"/>
      <c r="G88" s="74"/>
      <c r="H88" s="74"/>
      <c r="I88" s="203"/>
      <c r="J88" s="74"/>
      <c r="K88" s="74"/>
      <c r="L88" s="72"/>
    </row>
    <row r="89" s="10" customFormat="1" ht="29.28" customHeight="1">
      <c r="B89" s="209"/>
      <c r="C89" s="210" t="s">
        <v>134</v>
      </c>
      <c r="D89" s="211" t="s">
        <v>56</v>
      </c>
      <c r="E89" s="211" t="s">
        <v>52</v>
      </c>
      <c r="F89" s="211" t="s">
        <v>135</v>
      </c>
      <c r="G89" s="211" t="s">
        <v>136</v>
      </c>
      <c r="H89" s="211" t="s">
        <v>137</v>
      </c>
      <c r="I89" s="212" t="s">
        <v>138</v>
      </c>
      <c r="J89" s="211" t="s">
        <v>122</v>
      </c>
      <c r="K89" s="213" t="s">
        <v>139</v>
      </c>
      <c r="L89" s="214"/>
      <c r="M89" s="102" t="s">
        <v>140</v>
      </c>
      <c r="N89" s="103" t="s">
        <v>41</v>
      </c>
      <c r="O89" s="103" t="s">
        <v>141</v>
      </c>
      <c r="P89" s="103" t="s">
        <v>142</v>
      </c>
      <c r="Q89" s="103" t="s">
        <v>143</v>
      </c>
      <c r="R89" s="103" t="s">
        <v>144</v>
      </c>
      <c r="S89" s="103" t="s">
        <v>145</v>
      </c>
      <c r="T89" s="104" t="s">
        <v>146</v>
      </c>
    </row>
    <row r="90" s="1" customFormat="1" ht="29.28" customHeight="1">
      <c r="B90" s="46"/>
      <c r="C90" s="108" t="s">
        <v>123</v>
      </c>
      <c r="D90" s="74"/>
      <c r="E90" s="74"/>
      <c r="F90" s="74"/>
      <c r="G90" s="74"/>
      <c r="H90" s="74"/>
      <c r="I90" s="203"/>
      <c r="J90" s="215">
        <f>BK90</f>
        <v>0</v>
      </c>
      <c r="K90" s="74"/>
      <c r="L90" s="72"/>
      <c r="M90" s="105"/>
      <c r="N90" s="106"/>
      <c r="O90" s="106"/>
      <c r="P90" s="216">
        <f>P91</f>
        <v>0</v>
      </c>
      <c r="Q90" s="106"/>
      <c r="R90" s="216">
        <f>R91</f>
        <v>206.1158375</v>
      </c>
      <c r="S90" s="106"/>
      <c r="T90" s="217">
        <f>T91</f>
        <v>176.28399999999999</v>
      </c>
      <c r="AT90" s="24" t="s">
        <v>70</v>
      </c>
      <c r="AU90" s="24" t="s">
        <v>124</v>
      </c>
      <c r="BK90" s="218">
        <f>BK91</f>
        <v>0</v>
      </c>
    </row>
    <row r="91" s="11" customFormat="1" ht="37.44001" customHeight="1">
      <c r="B91" s="219"/>
      <c r="C91" s="220"/>
      <c r="D91" s="221" t="s">
        <v>70</v>
      </c>
      <c r="E91" s="222" t="s">
        <v>147</v>
      </c>
      <c r="F91" s="222" t="s">
        <v>148</v>
      </c>
      <c r="G91" s="220"/>
      <c r="H91" s="220"/>
      <c r="I91" s="223"/>
      <c r="J91" s="224">
        <f>BK91</f>
        <v>0</v>
      </c>
      <c r="K91" s="220"/>
      <c r="L91" s="225"/>
      <c r="M91" s="226"/>
      <c r="N91" s="227"/>
      <c r="O91" s="227"/>
      <c r="P91" s="228">
        <f>P92+P160+P175+P180+P187+P190+P197</f>
        <v>0</v>
      </c>
      <c r="Q91" s="227"/>
      <c r="R91" s="228">
        <f>R92+R160+R175+R180+R187+R190+R197</f>
        <v>206.1158375</v>
      </c>
      <c r="S91" s="227"/>
      <c r="T91" s="229">
        <f>T92+T160+T175+T180+T187+T190+T197</f>
        <v>176.28399999999999</v>
      </c>
      <c r="AR91" s="230" t="s">
        <v>78</v>
      </c>
      <c r="AT91" s="231" t="s">
        <v>70</v>
      </c>
      <c r="AU91" s="231" t="s">
        <v>71</v>
      </c>
      <c r="AY91" s="230" t="s">
        <v>149</v>
      </c>
      <c r="BK91" s="232">
        <f>BK92+BK160+BK175+BK180+BK187+BK190+BK197</f>
        <v>0</v>
      </c>
    </row>
    <row r="92" s="11" customFormat="1" ht="19.92" customHeight="1">
      <c r="B92" s="219"/>
      <c r="C92" s="220"/>
      <c r="D92" s="221" t="s">
        <v>70</v>
      </c>
      <c r="E92" s="233" t="s">
        <v>78</v>
      </c>
      <c r="F92" s="233" t="s">
        <v>76</v>
      </c>
      <c r="G92" s="220"/>
      <c r="H92" s="220"/>
      <c r="I92" s="223"/>
      <c r="J92" s="234">
        <f>BK92</f>
        <v>0</v>
      </c>
      <c r="K92" s="220"/>
      <c r="L92" s="225"/>
      <c r="M92" s="226"/>
      <c r="N92" s="227"/>
      <c r="O92" s="227"/>
      <c r="P92" s="228">
        <f>SUM(P93:P159)</f>
        <v>0</v>
      </c>
      <c r="Q92" s="227"/>
      <c r="R92" s="228">
        <f>SUM(R93:R159)</f>
        <v>0</v>
      </c>
      <c r="S92" s="227"/>
      <c r="T92" s="229">
        <f>SUM(T93:T159)</f>
        <v>176.28399999999999</v>
      </c>
      <c r="AR92" s="230" t="s">
        <v>78</v>
      </c>
      <c r="AT92" s="231" t="s">
        <v>70</v>
      </c>
      <c r="AU92" s="231" t="s">
        <v>78</v>
      </c>
      <c r="AY92" s="230" t="s">
        <v>149</v>
      </c>
      <c r="BK92" s="232">
        <f>SUM(BK93:BK159)</f>
        <v>0</v>
      </c>
    </row>
    <row r="93" s="1" customFormat="1" ht="51" customHeight="1">
      <c r="B93" s="46"/>
      <c r="C93" s="235" t="s">
        <v>78</v>
      </c>
      <c r="D93" s="235" t="s">
        <v>150</v>
      </c>
      <c r="E93" s="236" t="s">
        <v>151</v>
      </c>
      <c r="F93" s="237" t="s">
        <v>152</v>
      </c>
      <c r="G93" s="238" t="s">
        <v>153</v>
      </c>
      <c r="H93" s="239">
        <v>432</v>
      </c>
      <c r="I93" s="240"/>
      <c r="J93" s="241">
        <f>ROUND(I93*H93,2)</f>
        <v>0</v>
      </c>
      <c r="K93" s="237" t="s">
        <v>21</v>
      </c>
      <c r="L93" s="72"/>
      <c r="M93" s="242" t="s">
        <v>21</v>
      </c>
      <c r="N93" s="243" t="s">
        <v>42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0.40799999999999997</v>
      </c>
      <c r="T93" s="245">
        <f>S93*H93</f>
        <v>176.256</v>
      </c>
      <c r="AR93" s="24" t="s">
        <v>154</v>
      </c>
      <c r="AT93" s="24" t="s">
        <v>150</v>
      </c>
      <c r="AU93" s="24" t="s">
        <v>80</v>
      </c>
      <c r="AY93" s="24" t="s">
        <v>149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78</v>
      </c>
      <c r="BK93" s="246">
        <f>ROUND(I93*H93,2)</f>
        <v>0</v>
      </c>
      <c r="BL93" s="24" t="s">
        <v>154</v>
      </c>
      <c r="BM93" s="24" t="s">
        <v>155</v>
      </c>
    </row>
    <row r="94" s="1" customFormat="1">
      <c r="B94" s="46"/>
      <c r="C94" s="74"/>
      <c r="D94" s="247" t="s">
        <v>156</v>
      </c>
      <c r="E94" s="74"/>
      <c r="F94" s="248" t="s">
        <v>157</v>
      </c>
      <c r="G94" s="74"/>
      <c r="H94" s="74"/>
      <c r="I94" s="203"/>
      <c r="J94" s="74"/>
      <c r="K94" s="74"/>
      <c r="L94" s="72"/>
      <c r="M94" s="249"/>
      <c r="N94" s="47"/>
      <c r="O94" s="47"/>
      <c r="P94" s="47"/>
      <c r="Q94" s="47"/>
      <c r="R94" s="47"/>
      <c r="S94" s="47"/>
      <c r="T94" s="95"/>
      <c r="AT94" s="24" t="s">
        <v>156</v>
      </c>
      <c r="AU94" s="24" t="s">
        <v>80</v>
      </c>
    </row>
    <row r="95" s="12" customFormat="1">
      <c r="B95" s="250"/>
      <c r="C95" s="251"/>
      <c r="D95" s="247" t="s">
        <v>158</v>
      </c>
      <c r="E95" s="252" t="s">
        <v>21</v>
      </c>
      <c r="F95" s="253" t="s">
        <v>159</v>
      </c>
      <c r="G95" s="251"/>
      <c r="H95" s="254">
        <v>432</v>
      </c>
      <c r="I95" s="255"/>
      <c r="J95" s="251"/>
      <c r="K95" s="251"/>
      <c r="L95" s="256"/>
      <c r="M95" s="257"/>
      <c r="N95" s="258"/>
      <c r="O95" s="258"/>
      <c r="P95" s="258"/>
      <c r="Q95" s="258"/>
      <c r="R95" s="258"/>
      <c r="S95" s="258"/>
      <c r="T95" s="259"/>
      <c r="AT95" s="260" t="s">
        <v>158</v>
      </c>
      <c r="AU95" s="260" t="s">
        <v>80</v>
      </c>
      <c r="AV95" s="12" t="s">
        <v>80</v>
      </c>
      <c r="AW95" s="12" t="s">
        <v>35</v>
      </c>
      <c r="AX95" s="12" t="s">
        <v>78</v>
      </c>
      <c r="AY95" s="260" t="s">
        <v>149</v>
      </c>
    </row>
    <row r="96" s="1" customFormat="1" ht="25.5" customHeight="1">
      <c r="B96" s="46"/>
      <c r="C96" s="235" t="s">
        <v>80</v>
      </c>
      <c r="D96" s="235" t="s">
        <v>150</v>
      </c>
      <c r="E96" s="236" t="s">
        <v>160</v>
      </c>
      <c r="F96" s="237" t="s">
        <v>161</v>
      </c>
      <c r="G96" s="238" t="s">
        <v>153</v>
      </c>
      <c r="H96" s="239">
        <v>35</v>
      </c>
      <c r="I96" s="240"/>
      <c r="J96" s="241">
        <f>ROUND(I96*H96,2)</f>
        <v>0</v>
      </c>
      <c r="K96" s="237" t="s">
        <v>162</v>
      </c>
      <c r="L96" s="72"/>
      <c r="M96" s="242" t="s">
        <v>21</v>
      </c>
      <c r="N96" s="243" t="s">
        <v>42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0.00080000000000000004</v>
      </c>
      <c r="T96" s="245">
        <f>S96*H96</f>
        <v>0.028000000000000001</v>
      </c>
      <c r="AR96" s="24" t="s">
        <v>154</v>
      </c>
      <c r="AT96" s="24" t="s">
        <v>150</v>
      </c>
      <c r="AU96" s="24" t="s">
        <v>80</v>
      </c>
      <c r="AY96" s="24" t="s">
        <v>149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78</v>
      </c>
      <c r="BK96" s="246">
        <f>ROUND(I96*H96,2)</f>
        <v>0</v>
      </c>
      <c r="BL96" s="24" t="s">
        <v>154</v>
      </c>
      <c r="BM96" s="24" t="s">
        <v>163</v>
      </c>
    </row>
    <row r="97" s="1" customFormat="1">
      <c r="B97" s="46"/>
      <c r="C97" s="74"/>
      <c r="D97" s="247" t="s">
        <v>156</v>
      </c>
      <c r="E97" s="74"/>
      <c r="F97" s="248" t="s">
        <v>164</v>
      </c>
      <c r="G97" s="74"/>
      <c r="H97" s="74"/>
      <c r="I97" s="203"/>
      <c r="J97" s="74"/>
      <c r="K97" s="74"/>
      <c r="L97" s="72"/>
      <c r="M97" s="249"/>
      <c r="N97" s="47"/>
      <c r="O97" s="47"/>
      <c r="P97" s="47"/>
      <c r="Q97" s="47"/>
      <c r="R97" s="47"/>
      <c r="S97" s="47"/>
      <c r="T97" s="95"/>
      <c r="AT97" s="24" t="s">
        <v>156</v>
      </c>
      <c r="AU97" s="24" t="s">
        <v>80</v>
      </c>
    </row>
    <row r="98" s="1" customFormat="1" ht="25.5" customHeight="1">
      <c r="B98" s="46"/>
      <c r="C98" s="235" t="s">
        <v>165</v>
      </c>
      <c r="D98" s="235" t="s">
        <v>150</v>
      </c>
      <c r="E98" s="236" t="s">
        <v>166</v>
      </c>
      <c r="F98" s="237" t="s">
        <v>167</v>
      </c>
      <c r="G98" s="238" t="s">
        <v>168</v>
      </c>
      <c r="H98" s="239">
        <v>72</v>
      </c>
      <c r="I98" s="240"/>
      <c r="J98" s="241">
        <f>ROUND(I98*H98,2)</f>
        <v>0</v>
      </c>
      <c r="K98" s="237" t="s">
        <v>162</v>
      </c>
      <c r="L98" s="72"/>
      <c r="M98" s="242" t="s">
        <v>21</v>
      </c>
      <c r="N98" s="243" t="s">
        <v>42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154</v>
      </c>
      <c r="AT98" s="24" t="s">
        <v>150</v>
      </c>
      <c r="AU98" s="24" t="s">
        <v>80</v>
      </c>
      <c r="AY98" s="24" t="s">
        <v>149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78</v>
      </c>
      <c r="BK98" s="246">
        <f>ROUND(I98*H98,2)</f>
        <v>0</v>
      </c>
      <c r="BL98" s="24" t="s">
        <v>154</v>
      </c>
      <c r="BM98" s="24" t="s">
        <v>169</v>
      </c>
    </row>
    <row r="99" s="1" customFormat="1">
      <c r="B99" s="46"/>
      <c r="C99" s="74"/>
      <c r="D99" s="247" t="s">
        <v>156</v>
      </c>
      <c r="E99" s="74"/>
      <c r="F99" s="248" t="s">
        <v>170</v>
      </c>
      <c r="G99" s="74"/>
      <c r="H99" s="74"/>
      <c r="I99" s="203"/>
      <c r="J99" s="74"/>
      <c r="K99" s="74"/>
      <c r="L99" s="72"/>
      <c r="M99" s="249"/>
      <c r="N99" s="47"/>
      <c r="O99" s="47"/>
      <c r="P99" s="47"/>
      <c r="Q99" s="47"/>
      <c r="R99" s="47"/>
      <c r="S99" s="47"/>
      <c r="T99" s="95"/>
      <c r="AT99" s="24" t="s">
        <v>156</v>
      </c>
      <c r="AU99" s="24" t="s">
        <v>80</v>
      </c>
    </row>
    <row r="100" s="1" customFormat="1" ht="25.5" customHeight="1">
      <c r="B100" s="46"/>
      <c r="C100" s="235" t="s">
        <v>154</v>
      </c>
      <c r="D100" s="235" t="s">
        <v>150</v>
      </c>
      <c r="E100" s="236" t="s">
        <v>171</v>
      </c>
      <c r="F100" s="237" t="s">
        <v>172</v>
      </c>
      <c r="G100" s="238" t="s">
        <v>173</v>
      </c>
      <c r="H100" s="239">
        <v>24</v>
      </c>
      <c r="I100" s="240"/>
      <c r="J100" s="241">
        <f>ROUND(I100*H100,2)</f>
        <v>0</v>
      </c>
      <c r="K100" s="237" t="s">
        <v>162</v>
      </c>
      <c r="L100" s="72"/>
      <c r="M100" s="242" t="s">
        <v>21</v>
      </c>
      <c r="N100" s="243" t="s">
        <v>42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154</v>
      </c>
      <c r="AT100" s="24" t="s">
        <v>150</v>
      </c>
      <c r="AU100" s="24" t="s">
        <v>80</v>
      </c>
      <c r="AY100" s="24" t="s">
        <v>149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78</v>
      </c>
      <c r="BK100" s="246">
        <f>ROUND(I100*H100,2)</f>
        <v>0</v>
      </c>
      <c r="BL100" s="24" t="s">
        <v>154</v>
      </c>
      <c r="BM100" s="24" t="s">
        <v>174</v>
      </c>
    </row>
    <row r="101" s="1" customFormat="1">
      <c r="B101" s="46"/>
      <c r="C101" s="74"/>
      <c r="D101" s="247" t="s">
        <v>156</v>
      </c>
      <c r="E101" s="74"/>
      <c r="F101" s="248" t="s">
        <v>175</v>
      </c>
      <c r="G101" s="74"/>
      <c r="H101" s="74"/>
      <c r="I101" s="203"/>
      <c r="J101" s="74"/>
      <c r="K101" s="74"/>
      <c r="L101" s="72"/>
      <c r="M101" s="249"/>
      <c r="N101" s="47"/>
      <c r="O101" s="47"/>
      <c r="P101" s="47"/>
      <c r="Q101" s="47"/>
      <c r="R101" s="47"/>
      <c r="S101" s="47"/>
      <c r="T101" s="95"/>
      <c r="AT101" s="24" t="s">
        <v>156</v>
      </c>
      <c r="AU101" s="24" t="s">
        <v>80</v>
      </c>
    </row>
    <row r="102" s="12" customFormat="1">
      <c r="B102" s="250"/>
      <c r="C102" s="251"/>
      <c r="D102" s="247" t="s">
        <v>158</v>
      </c>
      <c r="E102" s="252" t="s">
        <v>21</v>
      </c>
      <c r="F102" s="253" t="s">
        <v>176</v>
      </c>
      <c r="G102" s="251"/>
      <c r="H102" s="254">
        <v>24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AT102" s="260" t="s">
        <v>158</v>
      </c>
      <c r="AU102" s="260" t="s">
        <v>80</v>
      </c>
      <c r="AV102" s="12" t="s">
        <v>80</v>
      </c>
      <c r="AW102" s="12" t="s">
        <v>35</v>
      </c>
      <c r="AX102" s="12" t="s">
        <v>78</v>
      </c>
      <c r="AY102" s="260" t="s">
        <v>149</v>
      </c>
    </row>
    <row r="103" s="1" customFormat="1" ht="38.25" customHeight="1">
      <c r="B103" s="46"/>
      <c r="C103" s="235" t="s">
        <v>177</v>
      </c>
      <c r="D103" s="235" t="s">
        <v>150</v>
      </c>
      <c r="E103" s="236" t="s">
        <v>178</v>
      </c>
      <c r="F103" s="237" t="s">
        <v>179</v>
      </c>
      <c r="G103" s="238" t="s">
        <v>173</v>
      </c>
      <c r="H103" s="239">
        <v>18</v>
      </c>
      <c r="I103" s="240"/>
      <c r="J103" s="241">
        <f>ROUND(I103*H103,2)</f>
        <v>0</v>
      </c>
      <c r="K103" s="237" t="s">
        <v>21</v>
      </c>
      <c r="L103" s="72"/>
      <c r="M103" s="242" t="s">
        <v>21</v>
      </c>
      <c r="N103" s="243" t="s">
        <v>42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154</v>
      </c>
      <c r="AT103" s="24" t="s">
        <v>150</v>
      </c>
      <c r="AU103" s="24" t="s">
        <v>80</v>
      </c>
      <c r="AY103" s="24" t="s">
        <v>149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78</v>
      </c>
      <c r="BK103" s="246">
        <f>ROUND(I103*H103,2)</f>
        <v>0</v>
      </c>
      <c r="BL103" s="24" t="s">
        <v>154</v>
      </c>
      <c r="BM103" s="24" t="s">
        <v>180</v>
      </c>
    </row>
    <row r="104" s="1" customFormat="1">
      <c r="B104" s="46"/>
      <c r="C104" s="74"/>
      <c r="D104" s="247" t="s">
        <v>156</v>
      </c>
      <c r="E104" s="74"/>
      <c r="F104" s="248" t="s">
        <v>181</v>
      </c>
      <c r="G104" s="74"/>
      <c r="H104" s="74"/>
      <c r="I104" s="203"/>
      <c r="J104" s="74"/>
      <c r="K104" s="74"/>
      <c r="L104" s="72"/>
      <c r="M104" s="249"/>
      <c r="N104" s="47"/>
      <c r="O104" s="47"/>
      <c r="P104" s="47"/>
      <c r="Q104" s="47"/>
      <c r="R104" s="47"/>
      <c r="S104" s="47"/>
      <c r="T104" s="95"/>
      <c r="AT104" s="24" t="s">
        <v>156</v>
      </c>
      <c r="AU104" s="24" t="s">
        <v>80</v>
      </c>
    </row>
    <row r="105" s="12" customFormat="1">
      <c r="B105" s="250"/>
      <c r="C105" s="251"/>
      <c r="D105" s="247" t="s">
        <v>158</v>
      </c>
      <c r="E105" s="252" t="s">
        <v>21</v>
      </c>
      <c r="F105" s="253" t="s">
        <v>182</v>
      </c>
      <c r="G105" s="251"/>
      <c r="H105" s="254">
        <v>18</v>
      </c>
      <c r="I105" s="255"/>
      <c r="J105" s="251"/>
      <c r="K105" s="251"/>
      <c r="L105" s="256"/>
      <c r="M105" s="257"/>
      <c r="N105" s="258"/>
      <c r="O105" s="258"/>
      <c r="P105" s="258"/>
      <c r="Q105" s="258"/>
      <c r="R105" s="258"/>
      <c r="S105" s="258"/>
      <c r="T105" s="259"/>
      <c r="AT105" s="260" t="s">
        <v>158</v>
      </c>
      <c r="AU105" s="260" t="s">
        <v>80</v>
      </c>
      <c r="AV105" s="12" t="s">
        <v>80</v>
      </c>
      <c r="AW105" s="12" t="s">
        <v>35</v>
      </c>
      <c r="AX105" s="12" t="s">
        <v>78</v>
      </c>
      <c r="AY105" s="260" t="s">
        <v>149</v>
      </c>
    </row>
    <row r="106" s="1" customFormat="1" ht="25.5" customHeight="1">
      <c r="B106" s="46"/>
      <c r="C106" s="235" t="s">
        <v>183</v>
      </c>
      <c r="D106" s="235" t="s">
        <v>150</v>
      </c>
      <c r="E106" s="236" t="s">
        <v>184</v>
      </c>
      <c r="F106" s="237" t="s">
        <v>185</v>
      </c>
      <c r="G106" s="238" t="s">
        <v>173</v>
      </c>
      <c r="H106" s="239">
        <v>4340</v>
      </c>
      <c r="I106" s="240"/>
      <c r="J106" s="241">
        <f>ROUND(I106*H106,2)</f>
        <v>0</v>
      </c>
      <c r="K106" s="237" t="s">
        <v>162</v>
      </c>
      <c r="L106" s="72"/>
      <c r="M106" s="242" t="s">
        <v>21</v>
      </c>
      <c r="N106" s="243" t="s">
        <v>42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154</v>
      </c>
      <c r="AT106" s="24" t="s">
        <v>150</v>
      </c>
      <c r="AU106" s="24" t="s">
        <v>80</v>
      </c>
      <c r="AY106" s="24" t="s">
        <v>149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78</v>
      </c>
      <c r="BK106" s="246">
        <f>ROUND(I106*H106,2)</f>
        <v>0</v>
      </c>
      <c r="BL106" s="24" t="s">
        <v>154</v>
      </c>
      <c r="BM106" s="24" t="s">
        <v>186</v>
      </c>
    </row>
    <row r="107" s="1" customFormat="1">
      <c r="B107" s="46"/>
      <c r="C107" s="74"/>
      <c r="D107" s="247" t="s">
        <v>156</v>
      </c>
      <c r="E107" s="74"/>
      <c r="F107" s="248" t="s">
        <v>187</v>
      </c>
      <c r="G107" s="74"/>
      <c r="H107" s="74"/>
      <c r="I107" s="203"/>
      <c r="J107" s="74"/>
      <c r="K107" s="74"/>
      <c r="L107" s="72"/>
      <c r="M107" s="249"/>
      <c r="N107" s="47"/>
      <c r="O107" s="47"/>
      <c r="P107" s="47"/>
      <c r="Q107" s="47"/>
      <c r="R107" s="47"/>
      <c r="S107" s="47"/>
      <c r="T107" s="95"/>
      <c r="AT107" s="24" t="s">
        <v>156</v>
      </c>
      <c r="AU107" s="24" t="s">
        <v>80</v>
      </c>
    </row>
    <row r="108" s="12" customFormat="1">
      <c r="B108" s="250"/>
      <c r="C108" s="251"/>
      <c r="D108" s="247" t="s">
        <v>158</v>
      </c>
      <c r="E108" s="252" t="s">
        <v>21</v>
      </c>
      <c r="F108" s="253" t="s">
        <v>188</v>
      </c>
      <c r="G108" s="251"/>
      <c r="H108" s="254">
        <v>4340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AT108" s="260" t="s">
        <v>158</v>
      </c>
      <c r="AU108" s="260" t="s">
        <v>80</v>
      </c>
      <c r="AV108" s="12" t="s">
        <v>80</v>
      </c>
      <c r="AW108" s="12" t="s">
        <v>35</v>
      </c>
      <c r="AX108" s="12" t="s">
        <v>78</v>
      </c>
      <c r="AY108" s="260" t="s">
        <v>149</v>
      </c>
    </row>
    <row r="109" s="1" customFormat="1" ht="25.5" customHeight="1">
      <c r="B109" s="46"/>
      <c r="C109" s="235" t="s">
        <v>189</v>
      </c>
      <c r="D109" s="235" t="s">
        <v>150</v>
      </c>
      <c r="E109" s="236" t="s">
        <v>190</v>
      </c>
      <c r="F109" s="237" t="s">
        <v>191</v>
      </c>
      <c r="G109" s="238" t="s">
        <v>173</v>
      </c>
      <c r="H109" s="239">
        <v>13708</v>
      </c>
      <c r="I109" s="240"/>
      <c r="J109" s="241">
        <f>ROUND(I109*H109,2)</f>
        <v>0</v>
      </c>
      <c r="K109" s="237" t="s">
        <v>21</v>
      </c>
      <c r="L109" s="72"/>
      <c r="M109" s="242" t="s">
        <v>21</v>
      </c>
      <c r="N109" s="243" t="s">
        <v>42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154</v>
      </c>
      <c r="AT109" s="24" t="s">
        <v>150</v>
      </c>
      <c r="AU109" s="24" t="s">
        <v>80</v>
      </c>
      <c r="AY109" s="24" t="s">
        <v>149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78</v>
      </c>
      <c r="BK109" s="246">
        <f>ROUND(I109*H109,2)</f>
        <v>0</v>
      </c>
      <c r="BL109" s="24" t="s">
        <v>154</v>
      </c>
      <c r="BM109" s="24" t="s">
        <v>192</v>
      </c>
    </row>
    <row r="110" s="1" customFormat="1">
      <c r="B110" s="46"/>
      <c r="C110" s="74"/>
      <c r="D110" s="247" t="s">
        <v>156</v>
      </c>
      <c r="E110" s="74"/>
      <c r="F110" s="248" t="s">
        <v>193</v>
      </c>
      <c r="G110" s="74"/>
      <c r="H110" s="74"/>
      <c r="I110" s="203"/>
      <c r="J110" s="74"/>
      <c r="K110" s="74"/>
      <c r="L110" s="72"/>
      <c r="M110" s="249"/>
      <c r="N110" s="47"/>
      <c r="O110" s="47"/>
      <c r="P110" s="47"/>
      <c r="Q110" s="47"/>
      <c r="R110" s="47"/>
      <c r="S110" s="47"/>
      <c r="T110" s="95"/>
      <c r="AT110" s="24" t="s">
        <v>156</v>
      </c>
      <c r="AU110" s="24" t="s">
        <v>80</v>
      </c>
    </row>
    <row r="111" s="12" customFormat="1">
      <c r="B111" s="250"/>
      <c r="C111" s="251"/>
      <c r="D111" s="247" t="s">
        <v>158</v>
      </c>
      <c r="E111" s="252" t="s">
        <v>21</v>
      </c>
      <c r="F111" s="253" t="s">
        <v>194</v>
      </c>
      <c r="G111" s="251"/>
      <c r="H111" s="254">
        <v>13708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158</v>
      </c>
      <c r="AU111" s="260" t="s">
        <v>80</v>
      </c>
      <c r="AV111" s="12" t="s">
        <v>80</v>
      </c>
      <c r="AW111" s="12" t="s">
        <v>35</v>
      </c>
      <c r="AX111" s="12" t="s">
        <v>78</v>
      </c>
      <c r="AY111" s="260" t="s">
        <v>149</v>
      </c>
    </row>
    <row r="112" s="1" customFormat="1" ht="25.5" customHeight="1">
      <c r="B112" s="46"/>
      <c r="C112" s="235" t="s">
        <v>195</v>
      </c>
      <c r="D112" s="235" t="s">
        <v>150</v>
      </c>
      <c r="E112" s="236" t="s">
        <v>196</v>
      </c>
      <c r="F112" s="237" t="s">
        <v>197</v>
      </c>
      <c r="G112" s="238" t="s">
        <v>173</v>
      </c>
      <c r="H112" s="239">
        <v>18048</v>
      </c>
      <c r="I112" s="240"/>
      <c r="J112" s="241">
        <f>ROUND(I112*H112,2)</f>
        <v>0</v>
      </c>
      <c r="K112" s="237" t="s">
        <v>162</v>
      </c>
      <c r="L112" s="72"/>
      <c r="M112" s="242" t="s">
        <v>21</v>
      </c>
      <c r="N112" s="243" t="s">
        <v>42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154</v>
      </c>
      <c r="AT112" s="24" t="s">
        <v>150</v>
      </c>
      <c r="AU112" s="24" t="s">
        <v>80</v>
      </c>
      <c r="AY112" s="24" t="s">
        <v>149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78</v>
      </c>
      <c r="BK112" s="246">
        <f>ROUND(I112*H112,2)</f>
        <v>0</v>
      </c>
      <c r="BL112" s="24" t="s">
        <v>154</v>
      </c>
      <c r="BM112" s="24" t="s">
        <v>198</v>
      </c>
    </row>
    <row r="113" s="12" customFormat="1">
      <c r="B113" s="250"/>
      <c r="C113" s="251"/>
      <c r="D113" s="247" t="s">
        <v>158</v>
      </c>
      <c r="E113" s="252" t="s">
        <v>21</v>
      </c>
      <c r="F113" s="253" t="s">
        <v>199</v>
      </c>
      <c r="G113" s="251"/>
      <c r="H113" s="254">
        <v>18048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AT113" s="260" t="s">
        <v>158</v>
      </c>
      <c r="AU113" s="260" t="s">
        <v>80</v>
      </c>
      <c r="AV113" s="12" t="s">
        <v>80</v>
      </c>
      <c r="AW113" s="12" t="s">
        <v>35</v>
      </c>
      <c r="AX113" s="12" t="s">
        <v>78</v>
      </c>
      <c r="AY113" s="260" t="s">
        <v>149</v>
      </c>
    </row>
    <row r="114" s="1" customFormat="1" ht="25.5" customHeight="1">
      <c r="B114" s="46"/>
      <c r="C114" s="235" t="s">
        <v>200</v>
      </c>
      <c r="D114" s="235" t="s">
        <v>150</v>
      </c>
      <c r="E114" s="236" t="s">
        <v>201</v>
      </c>
      <c r="F114" s="237" t="s">
        <v>202</v>
      </c>
      <c r="G114" s="238" t="s">
        <v>173</v>
      </c>
      <c r="H114" s="239">
        <v>2705.4000000000001</v>
      </c>
      <c r="I114" s="240"/>
      <c r="J114" s="241">
        <f>ROUND(I114*H114,2)</f>
        <v>0</v>
      </c>
      <c r="K114" s="237" t="s">
        <v>162</v>
      </c>
      <c r="L114" s="72"/>
      <c r="M114" s="242" t="s">
        <v>21</v>
      </c>
      <c r="N114" s="243" t="s">
        <v>42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154</v>
      </c>
      <c r="AT114" s="24" t="s">
        <v>150</v>
      </c>
      <c r="AU114" s="24" t="s">
        <v>80</v>
      </c>
      <c r="AY114" s="24" t="s">
        <v>149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78</v>
      </c>
      <c r="BK114" s="246">
        <f>ROUND(I114*H114,2)</f>
        <v>0</v>
      </c>
      <c r="BL114" s="24" t="s">
        <v>154</v>
      </c>
      <c r="BM114" s="24" t="s">
        <v>203</v>
      </c>
    </row>
    <row r="115" s="12" customFormat="1">
      <c r="B115" s="250"/>
      <c r="C115" s="251"/>
      <c r="D115" s="247" t="s">
        <v>158</v>
      </c>
      <c r="E115" s="252" t="s">
        <v>21</v>
      </c>
      <c r="F115" s="253" t="s">
        <v>204</v>
      </c>
      <c r="G115" s="251"/>
      <c r="H115" s="254">
        <v>2.3999999999999999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AT115" s="260" t="s">
        <v>158</v>
      </c>
      <c r="AU115" s="260" t="s">
        <v>80</v>
      </c>
      <c r="AV115" s="12" t="s">
        <v>80</v>
      </c>
      <c r="AW115" s="12" t="s">
        <v>35</v>
      </c>
      <c r="AX115" s="12" t="s">
        <v>71</v>
      </c>
      <c r="AY115" s="260" t="s">
        <v>149</v>
      </c>
    </row>
    <row r="116" s="12" customFormat="1">
      <c r="B116" s="250"/>
      <c r="C116" s="251"/>
      <c r="D116" s="247" t="s">
        <v>158</v>
      </c>
      <c r="E116" s="252" t="s">
        <v>21</v>
      </c>
      <c r="F116" s="253" t="s">
        <v>205</v>
      </c>
      <c r="G116" s="251"/>
      <c r="H116" s="254">
        <v>2703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AT116" s="260" t="s">
        <v>158</v>
      </c>
      <c r="AU116" s="260" t="s">
        <v>80</v>
      </c>
      <c r="AV116" s="12" t="s">
        <v>80</v>
      </c>
      <c r="AW116" s="12" t="s">
        <v>35</v>
      </c>
      <c r="AX116" s="12" t="s">
        <v>71</v>
      </c>
      <c r="AY116" s="260" t="s">
        <v>149</v>
      </c>
    </row>
    <row r="117" s="13" customFormat="1">
      <c r="B117" s="261"/>
      <c r="C117" s="262"/>
      <c r="D117" s="247" t="s">
        <v>158</v>
      </c>
      <c r="E117" s="263" t="s">
        <v>21</v>
      </c>
      <c r="F117" s="264" t="s">
        <v>206</v>
      </c>
      <c r="G117" s="262"/>
      <c r="H117" s="265">
        <v>2705.4000000000001</v>
      </c>
      <c r="I117" s="266"/>
      <c r="J117" s="262"/>
      <c r="K117" s="262"/>
      <c r="L117" s="267"/>
      <c r="M117" s="268"/>
      <c r="N117" s="269"/>
      <c r="O117" s="269"/>
      <c r="P117" s="269"/>
      <c r="Q117" s="269"/>
      <c r="R117" s="269"/>
      <c r="S117" s="269"/>
      <c r="T117" s="270"/>
      <c r="AT117" s="271" t="s">
        <v>158</v>
      </c>
      <c r="AU117" s="271" t="s">
        <v>80</v>
      </c>
      <c r="AV117" s="13" t="s">
        <v>154</v>
      </c>
      <c r="AW117" s="13" t="s">
        <v>35</v>
      </c>
      <c r="AX117" s="13" t="s">
        <v>78</v>
      </c>
      <c r="AY117" s="271" t="s">
        <v>149</v>
      </c>
    </row>
    <row r="118" s="1" customFormat="1" ht="38.25" customHeight="1">
      <c r="B118" s="46"/>
      <c r="C118" s="235" t="s">
        <v>207</v>
      </c>
      <c r="D118" s="235" t="s">
        <v>150</v>
      </c>
      <c r="E118" s="236" t="s">
        <v>208</v>
      </c>
      <c r="F118" s="237" t="s">
        <v>209</v>
      </c>
      <c r="G118" s="238" t="s">
        <v>173</v>
      </c>
      <c r="H118" s="239">
        <v>4819</v>
      </c>
      <c r="I118" s="240"/>
      <c r="J118" s="241">
        <f>ROUND(I118*H118,2)</f>
        <v>0</v>
      </c>
      <c r="K118" s="237" t="s">
        <v>162</v>
      </c>
      <c r="L118" s="72"/>
      <c r="M118" s="242" t="s">
        <v>21</v>
      </c>
      <c r="N118" s="243" t="s">
        <v>42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154</v>
      </c>
      <c r="AT118" s="24" t="s">
        <v>150</v>
      </c>
      <c r="AU118" s="24" t="s">
        <v>80</v>
      </c>
      <c r="AY118" s="24" t="s">
        <v>149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78</v>
      </c>
      <c r="BK118" s="246">
        <f>ROUND(I118*H118,2)</f>
        <v>0</v>
      </c>
      <c r="BL118" s="24" t="s">
        <v>154</v>
      </c>
      <c r="BM118" s="24" t="s">
        <v>210</v>
      </c>
    </row>
    <row r="119" s="12" customFormat="1">
      <c r="B119" s="250"/>
      <c r="C119" s="251"/>
      <c r="D119" s="247" t="s">
        <v>158</v>
      </c>
      <c r="E119" s="252" t="s">
        <v>21</v>
      </c>
      <c r="F119" s="253" t="s">
        <v>211</v>
      </c>
      <c r="G119" s="251"/>
      <c r="H119" s="254">
        <v>2116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AT119" s="260" t="s">
        <v>158</v>
      </c>
      <c r="AU119" s="260" t="s">
        <v>80</v>
      </c>
      <c r="AV119" s="12" t="s">
        <v>80</v>
      </c>
      <c r="AW119" s="12" t="s">
        <v>35</v>
      </c>
      <c r="AX119" s="12" t="s">
        <v>71</v>
      </c>
      <c r="AY119" s="260" t="s">
        <v>149</v>
      </c>
    </row>
    <row r="120" s="12" customFormat="1">
      <c r="B120" s="250"/>
      <c r="C120" s="251"/>
      <c r="D120" s="247" t="s">
        <v>158</v>
      </c>
      <c r="E120" s="252" t="s">
        <v>21</v>
      </c>
      <c r="F120" s="253" t="s">
        <v>212</v>
      </c>
      <c r="G120" s="251"/>
      <c r="H120" s="254">
        <v>2703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AT120" s="260" t="s">
        <v>158</v>
      </c>
      <c r="AU120" s="260" t="s">
        <v>80</v>
      </c>
      <c r="AV120" s="12" t="s">
        <v>80</v>
      </c>
      <c r="AW120" s="12" t="s">
        <v>35</v>
      </c>
      <c r="AX120" s="12" t="s">
        <v>71</v>
      </c>
      <c r="AY120" s="260" t="s">
        <v>149</v>
      </c>
    </row>
    <row r="121" s="13" customFormat="1">
      <c r="B121" s="261"/>
      <c r="C121" s="262"/>
      <c r="D121" s="247" t="s">
        <v>158</v>
      </c>
      <c r="E121" s="263" t="s">
        <v>21</v>
      </c>
      <c r="F121" s="264" t="s">
        <v>206</v>
      </c>
      <c r="G121" s="262"/>
      <c r="H121" s="265">
        <v>4819</v>
      </c>
      <c r="I121" s="266"/>
      <c r="J121" s="262"/>
      <c r="K121" s="262"/>
      <c r="L121" s="267"/>
      <c r="M121" s="268"/>
      <c r="N121" s="269"/>
      <c r="O121" s="269"/>
      <c r="P121" s="269"/>
      <c r="Q121" s="269"/>
      <c r="R121" s="269"/>
      <c r="S121" s="269"/>
      <c r="T121" s="270"/>
      <c r="AT121" s="271" t="s">
        <v>158</v>
      </c>
      <c r="AU121" s="271" t="s">
        <v>80</v>
      </c>
      <c r="AV121" s="13" t="s">
        <v>154</v>
      </c>
      <c r="AW121" s="13" t="s">
        <v>35</v>
      </c>
      <c r="AX121" s="13" t="s">
        <v>78</v>
      </c>
      <c r="AY121" s="271" t="s">
        <v>149</v>
      </c>
    </row>
    <row r="122" s="1" customFormat="1" ht="38.25" customHeight="1">
      <c r="B122" s="46"/>
      <c r="C122" s="235" t="s">
        <v>213</v>
      </c>
      <c r="D122" s="235" t="s">
        <v>150</v>
      </c>
      <c r="E122" s="236" t="s">
        <v>214</v>
      </c>
      <c r="F122" s="237" t="s">
        <v>215</v>
      </c>
      <c r="G122" s="238" t="s">
        <v>173</v>
      </c>
      <c r="H122" s="239">
        <v>23456.400000000001</v>
      </c>
      <c r="I122" s="240"/>
      <c r="J122" s="241">
        <f>ROUND(I122*H122,2)</f>
        <v>0</v>
      </c>
      <c r="K122" s="237" t="s">
        <v>162</v>
      </c>
      <c r="L122" s="72"/>
      <c r="M122" s="242" t="s">
        <v>21</v>
      </c>
      <c r="N122" s="243" t="s">
        <v>42</v>
      </c>
      <c r="O122" s="47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4" t="s">
        <v>154</v>
      </c>
      <c r="AT122" s="24" t="s">
        <v>150</v>
      </c>
      <c r="AU122" s="24" t="s">
        <v>80</v>
      </c>
      <c r="AY122" s="24" t="s">
        <v>149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78</v>
      </c>
      <c r="BK122" s="246">
        <f>ROUND(I122*H122,2)</f>
        <v>0</v>
      </c>
      <c r="BL122" s="24" t="s">
        <v>154</v>
      </c>
      <c r="BM122" s="24" t="s">
        <v>216</v>
      </c>
    </row>
    <row r="123" s="1" customFormat="1">
      <c r="B123" s="46"/>
      <c r="C123" s="74"/>
      <c r="D123" s="247" t="s">
        <v>156</v>
      </c>
      <c r="E123" s="74"/>
      <c r="F123" s="248" t="s">
        <v>217</v>
      </c>
      <c r="G123" s="74"/>
      <c r="H123" s="74"/>
      <c r="I123" s="203"/>
      <c r="J123" s="74"/>
      <c r="K123" s="74"/>
      <c r="L123" s="72"/>
      <c r="M123" s="249"/>
      <c r="N123" s="47"/>
      <c r="O123" s="47"/>
      <c r="P123" s="47"/>
      <c r="Q123" s="47"/>
      <c r="R123" s="47"/>
      <c r="S123" s="47"/>
      <c r="T123" s="95"/>
      <c r="AT123" s="24" t="s">
        <v>156</v>
      </c>
      <c r="AU123" s="24" t="s">
        <v>80</v>
      </c>
    </row>
    <row r="124" s="12" customFormat="1">
      <c r="B124" s="250"/>
      <c r="C124" s="251"/>
      <c r="D124" s="247" t="s">
        <v>158</v>
      </c>
      <c r="E124" s="252" t="s">
        <v>21</v>
      </c>
      <c r="F124" s="253" t="s">
        <v>218</v>
      </c>
      <c r="G124" s="251"/>
      <c r="H124" s="254">
        <v>2703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AT124" s="260" t="s">
        <v>158</v>
      </c>
      <c r="AU124" s="260" t="s">
        <v>80</v>
      </c>
      <c r="AV124" s="12" t="s">
        <v>80</v>
      </c>
      <c r="AW124" s="12" t="s">
        <v>35</v>
      </c>
      <c r="AX124" s="12" t="s">
        <v>71</v>
      </c>
      <c r="AY124" s="260" t="s">
        <v>149</v>
      </c>
    </row>
    <row r="125" s="12" customFormat="1">
      <c r="B125" s="250"/>
      <c r="C125" s="251"/>
      <c r="D125" s="247" t="s">
        <v>158</v>
      </c>
      <c r="E125" s="252" t="s">
        <v>21</v>
      </c>
      <c r="F125" s="253" t="s">
        <v>219</v>
      </c>
      <c r="G125" s="251"/>
      <c r="H125" s="254">
        <v>2703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AT125" s="260" t="s">
        <v>158</v>
      </c>
      <c r="AU125" s="260" t="s">
        <v>80</v>
      </c>
      <c r="AV125" s="12" t="s">
        <v>80</v>
      </c>
      <c r="AW125" s="12" t="s">
        <v>35</v>
      </c>
      <c r="AX125" s="12" t="s">
        <v>71</v>
      </c>
      <c r="AY125" s="260" t="s">
        <v>149</v>
      </c>
    </row>
    <row r="126" s="12" customFormat="1">
      <c r="B126" s="250"/>
      <c r="C126" s="251"/>
      <c r="D126" s="247" t="s">
        <v>158</v>
      </c>
      <c r="E126" s="252" t="s">
        <v>21</v>
      </c>
      <c r="F126" s="253" t="s">
        <v>220</v>
      </c>
      <c r="G126" s="251"/>
      <c r="H126" s="254">
        <v>15449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AT126" s="260" t="s">
        <v>158</v>
      </c>
      <c r="AU126" s="260" t="s">
        <v>80</v>
      </c>
      <c r="AV126" s="12" t="s">
        <v>80</v>
      </c>
      <c r="AW126" s="12" t="s">
        <v>35</v>
      </c>
      <c r="AX126" s="12" t="s">
        <v>71</v>
      </c>
      <c r="AY126" s="260" t="s">
        <v>149</v>
      </c>
    </row>
    <row r="127" s="12" customFormat="1">
      <c r="B127" s="250"/>
      <c r="C127" s="251"/>
      <c r="D127" s="247" t="s">
        <v>158</v>
      </c>
      <c r="E127" s="252" t="s">
        <v>21</v>
      </c>
      <c r="F127" s="253" t="s">
        <v>221</v>
      </c>
      <c r="G127" s="251"/>
      <c r="H127" s="254">
        <v>2599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AT127" s="260" t="s">
        <v>158</v>
      </c>
      <c r="AU127" s="260" t="s">
        <v>80</v>
      </c>
      <c r="AV127" s="12" t="s">
        <v>80</v>
      </c>
      <c r="AW127" s="12" t="s">
        <v>35</v>
      </c>
      <c r="AX127" s="12" t="s">
        <v>71</v>
      </c>
      <c r="AY127" s="260" t="s">
        <v>149</v>
      </c>
    </row>
    <row r="128" s="12" customFormat="1">
      <c r="B128" s="250"/>
      <c r="C128" s="251"/>
      <c r="D128" s="247" t="s">
        <v>158</v>
      </c>
      <c r="E128" s="252" t="s">
        <v>21</v>
      </c>
      <c r="F128" s="253" t="s">
        <v>222</v>
      </c>
      <c r="G128" s="251"/>
      <c r="H128" s="254">
        <v>2.3999999999999999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158</v>
      </c>
      <c r="AU128" s="260" t="s">
        <v>80</v>
      </c>
      <c r="AV128" s="12" t="s">
        <v>80</v>
      </c>
      <c r="AW128" s="12" t="s">
        <v>35</v>
      </c>
      <c r="AX128" s="12" t="s">
        <v>71</v>
      </c>
      <c r="AY128" s="260" t="s">
        <v>149</v>
      </c>
    </row>
    <row r="129" s="13" customFormat="1">
      <c r="B129" s="261"/>
      <c r="C129" s="262"/>
      <c r="D129" s="247" t="s">
        <v>158</v>
      </c>
      <c r="E129" s="263" t="s">
        <v>21</v>
      </c>
      <c r="F129" s="264" t="s">
        <v>206</v>
      </c>
      <c r="G129" s="262"/>
      <c r="H129" s="265">
        <v>23456.400000000001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AT129" s="271" t="s">
        <v>158</v>
      </c>
      <c r="AU129" s="271" t="s">
        <v>80</v>
      </c>
      <c r="AV129" s="13" t="s">
        <v>154</v>
      </c>
      <c r="AW129" s="13" t="s">
        <v>35</v>
      </c>
      <c r="AX129" s="13" t="s">
        <v>78</v>
      </c>
      <c r="AY129" s="271" t="s">
        <v>149</v>
      </c>
    </row>
    <row r="130" s="1" customFormat="1" ht="38.25" customHeight="1">
      <c r="B130" s="46"/>
      <c r="C130" s="235" t="s">
        <v>223</v>
      </c>
      <c r="D130" s="235" t="s">
        <v>150</v>
      </c>
      <c r="E130" s="236" t="s">
        <v>224</v>
      </c>
      <c r="F130" s="237" t="s">
        <v>225</v>
      </c>
      <c r="G130" s="238" t="s">
        <v>173</v>
      </c>
      <c r="H130" s="239">
        <v>2116</v>
      </c>
      <c r="I130" s="240"/>
      <c r="J130" s="241">
        <f>ROUND(I130*H130,2)</f>
        <v>0</v>
      </c>
      <c r="K130" s="237" t="s">
        <v>162</v>
      </c>
      <c r="L130" s="72"/>
      <c r="M130" s="242" t="s">
        <v>21</v>
      </c>
      <c r="N130" s="243" t="s">
        <v>42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154</v>
      </c>
      <c r="AT130" s="24" t="s">
        <v>150</v>
      </c>
      <c r="AU130" s="24" t="s">
        <v>80</v>
      </c>
      <c r="AY130" s="24" t="s">
        <v>149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78</v>
      </c>
      <c r="BK130" s="246">
        <f>ROUND(I130*H130,2)</f>
        <v>0</v>
      </c>
      <c r="BL130" s="24" t="s">
        <v>154</v>
      </c>
      <c r="BM130" s="24" t="s">
        <v>226</v>
      </c>
    </row>
    <row r="131" s="1" customFormat="1">
      <c r="B131" s="46"/>
      <c r="C131" s="74"/>
      <c r="D131" s="247" t="s">
        <v>156</v>
      </c>
      <c r="E131" s="74"/>
      <c r="F131" s="248" t="s">
        <v>227</v>
      </c>
      <c r="G131" s="74"/>
      <c r="H131" s="74"/>
      <c r="I131" s="203"/>
      <c r="J131" s="74"/>
      <c r="K131" s="74"/>
      <c r="L131" s="72"/>
      <c r="M131" s="249"/>
      <c r="N131" s="47"/>
      <c r="O131" s="47"/>
      <c r="P131" s="47"/>
      <c r="Q131" s="47"/>
      <c r="R131" s="47"/>
      <c r="S131" s="47"/>
      <c r="T131" s="95"/>
      <c r="AT131" s="24" t="s">
        <v>156</v>
      </c>
      <c r="AU131" s="24" t="s">
        <v>80</v>
      </c>
    </row>
    <row r="132" s="12" customFormat="1">
      <c r="B132" s="250"/>
      <c r="C132" s="251"/>
      <c r="D132" s="247" t="s">
        <v>158</v>
      </c>
      <c r="E132" s="252" t="s">
        <v>21</v>
      </c>
      <c r="F132" s="253" t="s">
        <v>228</v>
      </c>
      <c r="G132" s="251"/>
      <c r="H132" s="254">
        <v>2116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AT132" s="260" t="s">
        <v>158</v>
      </c>
      <c r="AU132" s="260" t="s">
        <v>80</v>
      </c>
      <c r="AV132" s="12" t="s">
        <v>80</v>
      </c>
      <c r="AW132" s="12" t="s">
        <v>35</v>
      </c>
      <c r="AX132" s="12" t="s">
        <v>78</v>
      </c>
      <c r="AY132" s="260" t="s">
        <v>149</v>
      </c>
    </row>
    <row r="133" s="1" customFormat="1" ht="25.5" customHeight="1">
      <c r="B133" s="46"/>
      <c r="C133" s="235" t="s">
        <v>229</v>
      </c>
      <c r="D133" s="235" t="s">
        <v>150</v>
      </c>
      <c r="E133" s="236" t="s">
        <v>230</v>
      </c>
      <c r="F133" s="237" t="s">
        <v>231</v>
      </c>
      <c r="G133" s="238" t="s">
        <v>173</v>
      </c>
      <c r="H133" s="239">
        <v>18111</v>
      </c>
      <c r="I133" s="240"/>
      <c r="J133" s="241">
        <f>ROUND(I133*H133,2)</f>
        <v>0</v>
      </c>
      <c r="K133" s="237" t="s">
        <v>162</v>
      </c>
      <c r="L133" s="72"/>
      <c r="M133" s="242" t="s">
        <v>21</v>
      </c>
      <c r="N133" s="243" t="s">
        <v>42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154</v>
      </c>
      <c r="AT133" s="24" t="s">
        <v>150</v>
      </c>
      <c r="AU133" s="24" t="s">
        <v>80</v>
      </c>
      <c r="AY133" s="24" t="s">
        <v>149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78</v>
      </c>
      <c r="BK133" s="246">
        <f>ROUND(I133*H133,2)</f>
        <v>0</v>
      </c>
      <c r="BL133" s="24" t="s">
        <v>154</v>
      </c>
      <c r="BM133" s="24" t="s">
        <v>232</v>
      </c>
    </row>
    <row r="134" s="12" customFormat="1">
      <c r="B134" s="250"/>
      <c r="C134" s="251"/>
      <c r="D134" s="247" t="s">
        <v>158</v>
      </c>
      <c r="E134" s="252" t="s">
        <v>21</v>
      </c>
      <c r="F134" s="253" t="s">
        <v>233</v>
      </c>
      <c r="G134" s="251"/>
      <c r="H134" s="254">
        <v>15449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AT134" s="260" t="s">
        <v>158</v>
      </c>
      <c r="AU134" s="260" t="s">
        <v>80</v>
      </c>
      <c r="AV134" s="12" t="s">
        <v>80</v>
      </c>
      <c r="AW134" s="12" t="s">
        <v>35</v>
      </c>
      <c r="AX134" s="12" t="s">
        <v>71</v>
      </c>
      <c r="AY134" s="260" t="s">
        <v>149</v>
      </c>
    </row>
    <row r="135" s="12" customFormat="1">
      <c r="B135" s="250"/>
      <c r="C135" s="251"/>
      <c r="D135" s="247" t="s">
        <v>158</v>
      </c>
      <c r="E135" s="252" t="s">
        <v>21</v>
      </c>
      <c r="F135" s="253" t="s">
        <v>234</v>
      </c>
      <c r="G135" s="251"/>
      <c r="H135" s="254">
        <v>2599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AT135" s="260" t="s">
        <v>158</v>
      </c>
      <c r="AU135" s="260" t="s">
        <v>80</v>
      </c>
      <c r="AV135" s="12" t="s">
        <v>80</v>
      </c>
      <c r="AW135" s="12" t="s">
        <v>35</v>
      </c>
      <c r="AX135" s="12" t="s">
        <v>71</v>
      </c>
      <c r="AY135" s="260" t="s">
        <v>149</v>
      </c>
    </row>
    <row r="136" s="12" customFormat="1">
      <c r="B136" s="250"/>
      <c r="C136" s="251"/>
      <c r="D136" s="247" t="s">
        <v>158</v>
      </c>
      <c r="E136" s="252" t="s">
        <v>21</v>
      </c>
      <c r="F136" s="253" t="s">
        <v>235</v>
      </c>
      <c r="G136" s="251"/>
      <c r="H136" s="254">
        <v>63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AT136" s="260" t="s">
        <v>158</v>
      </c>
      <c r="AU136" s="260" t="s">
        <v>80</v>
      </c>
      <c r="AV136" s="12" t="s">
        <v>80</v>
      </c>
      <c r="AW136" s="12" t="s">
        <v>35</v>
      </c>
      <c r="AX136" s="12" t="s">
        <v>71</v>
      </c>
      <c r="AY136" s="260" t="s">
        <v>149</v>
      </c>
    </row>
    <row r="137" s="13" customFormat="1">
      <c r="B137" s="261"/>
      <c r="C137" s="262"/>
      <c r="D137" s="247" t="s">
        <v>158</v>
      </c>
      <c r="E137" s="263" t="s">
        <v>21</v>
      </c>
      <c r="F137" s="264" t="s">
        <v>206</v>
      </c>
      <c r="G137" s="262"/>
      <c r="H137" s="265">
        <v>18111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AT137" s="271" t="s">
        <v>158</v>
      </c>
      <c r="AU137" s="271" t="s">
        <v>80</v>
      </c>
      <c r="AV137" s="13" t="s">
        <v>154</v>
      </c>
      <c r="AW137" s="13" t="s">
        <v>35</v>
      </c>
      <c r="AX137" s="13" t="s">
        <v>78</v>
      </c>
      <c r="AY137" s="271" t="s">
        <v>149</v>
      </c>
    </row>
    <row r="138" s="1" customFormat="1" ht="25.5" customHeight="1">
      <c r="B138" s="46"/>
      <c r="C138" s="235" t="s">
        <v>236</v>
      </c>
      <c r="D138" s="235" t="s">
        <v>150</v>
      </c>
      <c r="E138" s="236" t="s">
        <v>237</v>
      </c>
      <c r="F138" s="237" t="s">
        <v>238</v>
      </c>
      <c r="G138" s="238" t="s">
        <v>173</v>
      </c>
      <c r="H138" s="239">
        <v>18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42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154</v>
      </c>
      <c r="AT138" s="24" t="s">
        <v>150</v>
      </c>
      <c r="AU138" s="24" t="s">
        <v>80</v>
      </c>
      <c r="AY138" s="24" t="s">
        <v>149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78</v>
      </c>
      <c r="BK138" s="246">
        <f>ROUND(I138*H138,2)</f>
        <v>0</v>
      </c>
      <c r="BL138" s="24" t="s">
        <v>154</v>
      </c>
      <c r="BM138" s="24" t="s">
        <v>239</v>
      </c>
    </row>
    <row r="139" s="1" customFormat="1">
      <c r="B139" s="46"/>
      <c r="C139" s="74"/>
      <c r="D139" s="247" t="s">
        <v>156</v>
      </c>
      <c r="E139" s="74"/>
      <c r="F139" s="248" t="s">
        <v>240</v>
      </c>
      <c r="G139" s="74"/>
      <c r="H139" s="74"/>
      <c r="I139" s="203"/>
      <c r="J139" s="74"/>
      <c r="K139" s="74"/>
      <c r="L139" s="72"/>
      <c r="M139" s="249"/>
      <c r="N139" s="47"/>
      <c r="O139" s="47"/>
      <c r="P139" s="47"/>
      <c r="Q139" s="47"/>
      <c r="R139" s="47"/>
      <c r="S139" s="47"/>
      <c r="T139" s="95"/>
      <c r="AT139" s="24" t="s">
        <v>156</v>
      </c>
      <c r="AU139" s="24" t="s">
        <v>80</v>
      </c>
    </row>
    <row r="140" s="1" customFormat="1" ht="25.5" customHeight="1">
      <c r="B140" s="46"/>
      <c r="C140" s="235" t="s">
        <v>10</v>
      </c>
      <c r="D140" s="235" t="s">
        <v>150</v>
      </c>
      <c r="E140" s="236" t="s">
        <v>241</v>
      </c>
      <c r="F140" s="237" t="s">
        <v>242</v>
      </c>
      <c r="G140" s="238" t="s">
        <v>153</v>
      </c>
      <c r="H140" s="239">
        <v>120</v>
      </c>
      <c r="I140" s="240"/>
      <c r="J140" s="241">
        <f>ROUND(I140*H140,2)</f>
        <v>0</v>
      </c>
      <c r="K140" s="237" t="s">
        <v>21</v>
      </c>
      <c r="L140" s="72"/>
      <c r="M140" s="242" t="s">
        <v>21</v>
      </c>
      <c r="N140" s="243" t="s">
        <v>42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154</v>
      </c>
      <c r="AT140" s="24" t="s">
        <v>150</v>
      </c>
      <c r="AU140" s="24" t="s">
        <v>80</v>
      </c>
      <c r="AY140" s="24" t="s">
        <v>149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78</v>
      </c>
      <c r="BK140" s="246">
        <f>ROUND(I140*H140,2)</f>
        <v>0</v>
      </c>
      <c r="BL140" s="24" t="s">
        <v>154</v>
      </c>
      <c r="BM140" s="24" t="s">
        <v>243</v>
      </c>
    </row>
    <row r="141" s="1" customFormat="1">
      <c r="B141" s="46"/>
      <c r="C141" s="74"/>
      <c r="D141" s="247" t="s">
        <v>156</v>
      </c>
      <c r="E141" s="74"/>
      <c r="F141" s="248" t="s">
        <v>244</v>
      </c>
      <c r="G141" s="74"/>
      <c r="H141" s="74"/>
      <c r="I141" s="203"/>
      <c r="J141" s="74"/>
      <c r="K141" s="74"/>
      <c r="L141" s="72"/>
      <c r="M141" s="249"/>
      <c r="N141" s="47"/>
      <c r="O141" s="47"/>
      <c r="P141" s="47"/>
      <c r="Q141" s="47"/>
      <c r="R141" s="47"/>
      <c r="S141" s="47"/>
      <c r="T141" s="95"/>
      <c r="AT141" s="24" t="s">
        <v>156</v>
      </c>
      <c r="AU141" s="24" t="s">
        <v>80</v>
      </c>
    </row>
    <row r="142" s="1" customFormat="1" ht="25.5" customHeight="1">
      <c r="B142" s="46"/>
      <c r="C142" s="235" t="s">
        <v>245</v>
      </c>
      <c r="D142" s="235" t="s">
        <v>150</v>
      </c>
      <c r="E142" s="236" t="s">
        <v>246</v>
      </c>
      <c r="F142" s="237" t="s">
        <v>247</v>
      </c>
      <c r="G142" s="238" t="s">
        <v>153</v>
      </c>
      <c r="H142" s="239">
        <v>14106.667</v>
      </c>
      <c r="I142" s="240"/>
      <c r="J142" s="241">
        <f>ROUND(I142*H142,2)</f>
        <v>0</v>
      </c>
      <c r="K142" s="237" t="s">
        <v>162</v>
      </c>
      <c r="L142" s="72"/>
      <c r="M142" s="242" t="s">
        <v>21</v>
      </c>
      <c r="N142" s="243" t="s">
        <v>42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154</v>
      </c>
      <c r="AT142" s="24" t="s">
        <v>150</v>
      </c>
      <c r="AU142" s="24" t="s">
        <v>80</v>
      </c>
      <c r="AY142" s="24" t="s">
        <v>149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78</v>
      </c>
      <c r="BK142" s="246">
        <f>ROUND(I142*H142,2)</f>
        <v>0</v>
      </c>
      <c r="BL142" s="24" t="s">
        <v>154</v>
      </c>
      <c r="BM142" s="24" t="s">
        <v>248</v>
      </c>
    </row>
    <row r="143" s="1" customFormat="1">
      <c r="B143" s="46"/>
      <c r="C143" s="74"/>
      <c r="D143" s="247" t="s">
        <v>156</v>
      </c>
      <c r="E143" s="74"/>
      <c r="F143" s="248" t="s">
        <v>249</v>
      </c>
      <c r="G143" s="74"/>
      <c r="H143" s="74"/>
      <c r="I143" s="203"/>
      <c r="J143" s="74"/>
      <c r="K143" s="74"/>
      <c r="L143" s="72"/>
      <c r="M143" s="249"/>
      <c r="N143" s="47"/>
      <c r="O143" s="47"/>
      <c r="P143" s="47"/>
      <c r="Q143" s="47"/>
      <c r="R143" s="47"/>
      <c r="S143" s="47"/>
      <c r="T143" s="95"/>
      <c r="AT143" s="24" t="s">
        <v>156</v>
      </c>
      <c r="AU143" s="24" t="s">
        <v>80</v>
      </c>
    </row>
    <row r="144" s="12" customFormat="1">
      <c r="B144" s="250"/>
      <c r="C144" s="251"/>
      <c r="D144" s="247" t="s">
        <v>158</v>
      </c>
      <c r="E144" s="252" t="s">
        <v>21</v>
      </c>
      <c r="F144" s="253" t="s">
        <v>250</v>
      </c>
      <c r="G144" s="251"/>
      <c r="H144" s="254">
        <v>14106.667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AT144" s="260" t="s">
        <v>158</v>
      </c>
      <c r="AU144" s="260" t="s">
        <v>80</v>
      </c>
      <c r="AV144" s="12" t="s">
        <v>80</v>
      </c>
      <c r="AW144" s="12" t="s">
        <v>35</v>
      </c>
      <c r="AX144" s="12" t="s">
        <v>78</v>
      </c>
      <c r="AY144" s="260" t="s">
        <v>149</v>
      </c>
    </row>
    <row r="145" s="1" customFormat="1" ht="25.5" customHeight="1">
      <c r="B145" s="46"/>
      <c r="C145" s="235" t="s">
        <v>251</v>
      </c>
      <c r="D145" s="235" t="s">
        <v>150</v>
      </c>
      <c r="E145" s="236" t="s">
        <v>252</v>
      </c>
      <c r="F145" s="237" t="s">
        <v>253</v>
      </c>
      <c r="G145" s="238" t="s">
        <v>153</v>
      </c>
      <c r="H145" s="239">
        <v>13515</v>
      </c>
      <c r="I145" s="240"/>
      <c r="J145" s="241">
        <f>ROUND(I145*H145,2)</f>
        <v>0</v>
      </c>
      <c r="K145" s="237" t="s">
        <v>162</v>
      </c>
      <c r="L145" s="72"/>
      <c r="M145" s="242" t="s">
        <v>21</v>
      </c>
      <c r="N145" s="243" t="s">
        <v>42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154</v>
      </c>
      <c r="AT145" s="24" t="s">
        <v>150</v>
      </c>
      <c r="AU145" s="24" t="s">
        <v>80</v>
      </c>
      <c r="AY145" s="24" t="s">
        <v>149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78</v>
      </c>
      <c r="BK145" s="246">
        <f>ROUND(I145*H145,2)</f>
        <v>0</v>
      </c>
      <c r="BL145" s="24" t="s">
        <v>154</v>
      </c>
      <c r="BM145" s="24" t="s">
        <v>254</v>
      </c>
    </row>
    <row r="146" s="12" customFormat="1">
      <c r="B146" s="250"/>
      <c r="C146" s="251"/>
      <c r="D146" s="247" t="s">
        <v>158</v>
      </c>
      <c r="E146" s="252" t="s">
        <v>21</v>
      </c>
      <c r="F146" s="253" t="s">
        <v>255</v>
      </c>
      <c r="G146" s="251"/>
      <c r="H146" s="254">
        <v>13515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AT146" s="260" t="s">
        <v>158</v>
      </c>
      <c r="AU146" s="260" t="s">
        <v>80</v>
      </c>
      <c r="AV146" s="12" t="s">
        <v>80</v>
      </c>
      <c r="AW146" s="12" t="s">
        <v>35</v>
      </c>
      <c r="AX146" s="12" t="s">
        <v>78</v>
      </c>
      <c r="AY146" s="260" t="s">
        <v>149</v>
      </c>
    </row>
    <row r="147" s="1" customFormat="1" ht="25.5" customHeight="1">
      <c r="B147" s="46"/>
      <c r="C147" s="235" t="s">
        <v>256</v>
      </c>
      <c r="D147" s="235" t="s">
        <v>150</v>
      </c>
      <c r="E147" s="236" t="s">
        <v>257</v>
      </c>
      <c r="F147" s="237" t="s">
        <v>258</v>
      </c>
      <c r="G147" s="238" t="s">
        <v>153</v>
      </c>
      <c r="H147" s="239">
        <v>2100</v>
      </c>
      <c r="I147" s="240"/>
      <c r="J147" s="241">
        <f>ROUND(I147*H147,2)</f>
        <v>0</v>
      </c>
      <c r="K147" s="237" t="s">
        <v>162</v>
      </c>
      <c r="L147" s="72"/>
      <c r="M147" s="242" t="s">
        <v>21</v>
      </c>
      <c r="N147" s="243" t="s">
        <v>42</v>
      </c>
      <c r="O147" s="47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4" t="s">
        <v>154</v>
      </c>
      <c r="AT147" s="24" t="s">
        <v>150</v>
      </c>
      <c r="AU147" s="24" t="s">
        <v>80</v>
      </c>
      <c r="AY147" s="24" t="s">
        <v>149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78</v>
      </c>
      <c r="BK147" s="246">
        <f>ROUND(I147*H147,2)</f>
        <v>0</v>
      </c>
      <c r="BL147" s="24" t="s">
        <v>154</v>
      </c>
      <c r="BM147" s="24" t="s">
        <v>259</v>
      </c>
    </row>
    <row r="148" s="1" customFormat="1">
      <c r="B148" s="46"/>
      <c r="C148" s="74"/>
      <c r="D148" s="247" t="s">
        <v>156</v>
      </c>
      <c r="E148" s="74"/>
      <c r="F148" s="248" t="s">
        <v>260</v>
      </c>
      <c r="G148" s="74"/>
      <c r="H148" s="74"/>
      <c r="I148" s="203"/>
      <c r="J148" s="74"/>
      <c r="K148" s="74"/>
      <c r="L148" s="72"/>
      <c r="M148" s="249"/>
      <c r="N148" s="47"/>
      <c r="O148" s="47"/>
      <c r="P148" s="47"/>
      <c r="Q148" s="47"/>
      <c r="R148" s="47"/>
      <c r="S148" s="47"/>
      <c r="T148" s="95"/>
      <c r="AT148" s="24" t="s">
        <v>156</v>
      </c>
      <c r="AU148" s="24" t="s">
        <v>80</v>
      </c>
    </row>
    <row r="149" s="1" customFormat="1" ht="25.5" customHeight="1">
      <c r="B149" s="46"/>
      <c r="C149" s="235" t="s">
        <v>261</v>
      </c>
      <c r="D149" s="235" t="s">
        <v>150</v>
      </c>
      <c r="E149" s="236" t="s">
        <v>262</v>
      </c>
      <c r="F149" s="237" t="s">
        <v>263</v>
      </c>
      <c r="G149" s="238" t="s">
        <v>153</v>
      </c>
      <c r="H149" s="239">
        <v>16750</v>
      </c>
      <c r="I149" s="240"/>
      <c r="J149" s="241">
        <f>ROUND(I149*H149,2)</f>
        <v>0</v>
      </c>
      <c r="K149" s="237" t="s">
        <v>162</v>
      </c>
      <c r="L149" s="72"/>
      <c r="M149" s="242" t="s">
        <v>21</v>
      </c>
      <c r="N149" s="243" t="s">
        <v>42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154</v>
      </c>
      <c r="AT149" s="24" t="s">
        <v>150</v>
      </c>
      <c r="AU149" s="24" t="s">
        <v>80</v>
      </c>
      <c r="AY149" s="24" t="s">
        <v>149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78</v>
      </c>
      <c r="BK149" s="246">
        <f>ROUND(I149*H149,2)</f>
        <v>0</v>
      </c>
      <c r="BL149" s="24" t="s">
        <v>154</v>
      </c>
      <c r="BM149" s="24" t="s">
        <v>264</v>
      </c>
    </row>
    <row r="150" s="1" customFormat="1">
      <c r="B150" s="46"/>
      <c r="C150" s="74"/>
      <c r="D150" s="247" t="s">
        <v>156</v>
      </c>
      <c r="E150" s="74"/>
      <c r="F150" s="248" t="s">
        <v>265</v>
      </c>
      <c r="G150" s="74"/>
      <c r="H150" s="74"/>
      <c r="I150" s="203"/>
      <c r="J150" s="74"/>
      <c r="K150" s="74"/>
      <c r="L150" s="72"/>
      <c r="M150" s="249"/>
      <c r="N150" s="47"/>
      <c r="O150" s="47"/>
      <c r="P150" s="47"/>
      <c r="Q150" s="47"/>
      <c r="R150" s="47"/>
      <c r="S150" s="47"/>
      <c r="T150" s="95"/>
      <c r="AT150" s="24" t="s">
        <v>156</v>
      </c>
      <c r="AU150" s="24" t="s">
        <v>80</v>
      </c>
    </row>
    <row r="151" s="12" customFormat="1">
      <c r="B151" s="250"/>
      <c r="C151" s="251"/>
      <c r="D151" s="247" t="s">
        <v>158</v>
      </c>
      <c r="E151" s="252" t="s">
        <v>21</v>
      </c>
      <c r="F151" s="253" t="s">
        <v>266</v>
      </c>
      <c r="G151" s="251"/>
      <c r="H151" s="254">
        <v>12930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AT151" s="260" t="s">
        <v>158</v>
      </c>
      <c r="AU151" s="260" t="s">
        <v>80</v>
      </c>
      <c r="AV151" s="12" t="s">
        <v>80</v>
      </c>
      <c r="AW151" s="12" t="s">
        <v>35</v>
      </c>
      <c r="AX151" s="12" t="s">
        <v>71</v>
      </c>
      <c r="AY151" s="260" t="s">
        <v>149</v>
      </c>
    </row>
    <row r="152" s="12" customFormat="1">
      <c r="B152" s="250"/>
      <c r="C152" s="251"/>
      <c r="D152" s="247" t="s">
        <v>158</v>
      </c>
      <c r="E152" s="252" t="s">
        <v>21</v>
      </c>
      <c r="F152" s="253" t="s">
        <v>267</v>
      </c>
      <c r="G152" s="251"/>
      <c r="H152" s="254">
        <v>3820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AT152" s="260" t="s">
        <v>158</v>
      </c>
      <c r="AU152" s="260" t="s">
        <v>80</v>
      </c>
      <c r="AV152" s="12" t="s">
        <v>80</v>
      </c>
      <c r="AW152" s="12" t="s">
        <v>35</v>
      </c>
      <c r="AX152" s="12" t="s">
        <v>71</v>
      </c>
      <c r="AY152" s="260" t="s">
        <v>149</v>
      </c>
    </row>
    <row r="153" s="13" customFormat="1">
      <c r="B153" s="261"/>
      <c r="C153" s="262"/>
      <c r="D153" s="247" t="s">
        <v>158</v>
      </c>
      <c r="E153" s="263" t="s">
        <v>21</v>
      </c>
      <c r="F153" s="264" t="s">
        <v>206</v>
      </c>
      <c r="G153" s="262"/>
      <c r="H153" s="265">
        <v>16750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AT153" s="271" t="s">
        <v>158</v>
      </c>
      <c r="AU153" s="271" t="s">
        <v>80</v>
      </c>
      <c r="AV153" s="13" t="s">
        <v>154</v>
      </c>
      <c r="AW153" s="13" t="s">
        <v>35</v>
      </c>
      <c r="AX153" s="13" t="s">
        <v>78</v>
      </c>
      <c r="AY153" s="271" t="s">
        <v>149</v>
      </c>
    </row>
    <row r="154" s="1" customFormat="1" ht="16.5" customHeight="1">
      <c r="B154" s="46"/>
      <c r="C154" s="235" t="s">
        <v>268</v>
      </c>
      <c r="D154" s="235" t="s">
        <v>150</v>
      </c>
      <c r="E154" s="236" t="s">
        <v>269</v>
      </c>
      <c r="F154" s="237" t="s">
        <v>270</v>
      </c>
      <c r="G154" s="238" t="s">
        <v>153</v>
      </c>
      <c r="H154" s="239">
        <v>3280</v>
      </c>
      <c r="I154" s="240"/>
      <c r="J154" s="241">
        <f>ROUND(I154*H154,2)</f>
        <v>0</v>
      </c>
      <c r="K154" s="237" t="s">
        <v>162</v>
      </c>
      <c r="L154" s="72"/>
      <c r="M154" s="242" t="s">
        <v>21</v>
      </c>
      <c r="N154" s="243" t="s">
        <v>42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154</v>
      </c>
      <c r="AT154" s="24" t="s">
        <v>150</v>
      </c>
      <c r="AU154" s="24" t="s">
        <v>80</v>
      </c>
      <c r="AY154" s="24" t="s">
        <v>149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78</v>
      </c>
      <c r="BK154" s="246">
        <f>ROUND(I154*H154,2)</f>
        <v>0</v>
      </c>
      <c r="BL154" s="24" t="s">
        <v>154</v>
      </c>
      <c r="BM154" s="24" t="s">
        <v>271</v>
      </c>
    </row>
    <row r="155" s="1" customFormat="1">
      <c r="B155" s="46"/>
      <c r="C155" s="74"/>
      <c r="D155" s="247" t="s">
        <v>156</v>
      </c>
      <c r="E155" s="74"/>
      <c r="F155" s="248" t="s">
        <v>272</v>
      </c>
      <c r="G155" s="74"/>
      <c r="H155" s="74"/>
      <c r="I155" s="203"/>
      <c r="J155" s="74"/>
      <c r="K155" s="74"/>
      <c r="L155" s="72"/>
      <c r="M155" s="249"/>
      <c r="N155" s="47"/>
      <c r="O155" s="47"/>
      <c r="P155" s="47"/>
      <c r="Q155" s="47"/>
      <c r="R155" s="47"/>
      <c r="S155" s="47"/>
      <c r="T155" s="95"/>
      <c r="AT155" s="24" t="s">
        <v>156</v>
      </c>
      <c r="AU155" s="24" t="s">
        <v>80</v>
      </c>
    </row>
    <row r="156" s="12" customFormat="1">
      <c r="B156" s="250"/>
      <c r="C156" s="251"/>
      <c r="D156" s="247" t="s">
        <v>158</v>
      </c>
      <c r="E156" s="252" t="s">
        <v>21</v>
      </c>
      <c r="F156" s="253" t="s">
        <v>273</v>
      </c>
      <c r="G156" s="251"/>
      <c r="H156" s="254">
        <v>3280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158</v>
      </c>
      <c r="AU156" s="260" t="s">
        <v>80</v>
      </c>
      <c r="AV156" s="12" t="s">
        <v>80</v>
      </c>
      <c r="AW156" s="12" t="s">
        <v>35</v>
      </c>
      <c r="AX156" s="12" t="s">
        <v>78</v>
      </c>
      <c r="AY156" s="260" t="s">
        <v>149</v>
      </c>
    </row>
    <row r="157" s="1" customFormat="1" ht="25.5" customHeight="1">
      <c r="B157" s="46"/>
      <c r="C157" s="235" t="s">
        <v>9</v>
      </c>
      <c r="D157" s="235" t="s">
        <v>150</v>
      </c>
      <c r="E157" s="236" t="s">
        <v>274</v>
      </c>
      <c r="F157" s="237" t="s">
        <v>275</v>
      </c>
      <c r="G157" s="238" t="s">
        <v>276</v>
      </c>
      <c r="H157" s="239">
        <v>0.32800000000000001</v>
      </c>
      <c r="I157" s="240"/>
      <c r="J157" s="241">
        <f>ROUND(I157*H157,2)</f>
        <v>0</v>
      </c>
      <c r="K157" s="237" t="s">
        <v>162</v>
      </c>
      <c r="L157" s="72"/>
      <c r="M157" s="242" t="s">
        <v>21</v>
      </c>
      <c r="N157" s="243" t="s">
        <v>42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154</v>
      </c>
      <c r="AT157" s="24" t="s">
        <v>150</v>
      </c>
      <c r="AU157" s="24" t="s">
        <v>80</v>
      </c>
      <c r="AY157" s="24" t="s">
        <v>149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78</v>
      </c>
      <c r="BK157" s="246">
        <f>ROUND(I157*H157,2)</f>
        <v>0</v>
      </c>
      <c r="BL157" s="24" t="s">
        <v>154</v>
      </c>
      <c r="BM157" s="24" t="s">
        <v>277</v>
      </c>
    </row>
    <row r="158" s="1" customFormat="1">
      <c r="B158" s="46"/>
      <c r="C158" s="74"/>
      <c r="D158" s="247" t="s">
        <v>156</v>
      </c>
      <c r="E158" s="74"/>
      <c r="F158" s="248" t="s">
        <v>278</v>
      </c>
      <c r="G158" s="74"/>
      <c r="H158" s="74"/>
      <c r="I158" s="203"/>
      <c r="J158" s="74"/>
      <c r="K158" s="74"/>
      <c r="L158" s="72"/>
      <c r="M158" s="249"/>
      <c r="N158" s="47"/>
      <c r="O158" s="47"/>
      <c r="P158" s="47"/>
      <c r="Q158" s="47"/>
      <c r="R158" s="47"/>
      <c r="S158" s="47"/>
      <c r="T158" s="95"/>
      <c r="AT158" s="24" t="s">
        <v>156</v>
      </c>
      <c r="AU158" s="24" t="s">
        <v>80</v>
      </c>
    </row>
    <row r="159" s="12" customFormat="1">
      <c r="B159" s="250"/>
      <c r="C159" s="251"/>
      <c r="D159" s="247" t="s">
        <v>158</v>
      </c>
      <c r="E159" s="252" t="s">
        <v>21</v>
      </c>
      <c r="F159" s="253" t="s">
        <v>279</v>
      </c>
      <c r="G159" s="251"/>
      <c r="H159" s="254">
        <v>0.32800000000000001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AT159" s="260" t="s">
        <v>158</v>
      </c>
      <c r="AU159" s="260" t="s">
        <v>80</v>
      </c>
      <c r="AV159" s="12" t="s">
        <v>80</v>
      </c>
      <c r="AW159" s="12" t="s">
        <v>35</v>
      </c>
      <c r="AX159" s="12" t="s">
        <v>78</v>
      </c>
      <c r="AY159" s="260" t="s">
        <v>149</v>
      </c>
    </row>
    <row r="160" s="11" customFormat="1" ht="29.88" customHeight="1">
      <c r="B160" s="219"/>
      <c r="C160" s="220"/>
      <c r="D160" s="221" t="s">
        <v>70</v>
      </c>
      <c r="E160" s="233" t="s">
        <v>154</v>
      </c>
      <c r="F160" s="233" t="s">
        <v>280</v>
      </c>
      <c r="G160" s="220"/>
      <c r="H160" s="220"/>
      <c r="I160" s="223"/>
      <c r="J160" s="234">
        <f>BK160</f>
        <v>0</v>
      </c>
      <c r="K160" s="220"/>
      <c r="L160" s="225"/>
      <c r="M160" s="226"/>
      <c r="N160" s="227"/>
      <c r="O160" s="227"/>
      <c r="P160" s="228">
        <f>SUM(P161:P174)</f>
        <v>0</v>
      </c>
      <c r="Q160" s="227"/>
      <c r="R160" s="228">
        <f>SUM(R161:R174)</f>
        <v>102.69499999999999</v>
      </c>
      <c r="S160" s="227"/>
      <c r="T160" s="229">
        <f>SUM(T161:T174)</f>
        <v>0</v>
      </c>
      <c r="AR160" s="230" t="s">
        <v>78</v>
      </c>
      <c r="AT160" s="231" t="s">
        <v>70</v>
      </c>
      <c r="AU160" s="231" t="s">
        <v>78</v>
      </c>
      <c r="AY160" s="230" t="s">
        <v>149</v>
      </c>
      <c r="BK160" s="232">
        <f>SUM(BK161:BK174)</f>
        <v>0</v>
      </c>
    </row>
    <row r="161" s="1" customFormat="1" ht="25.5" customHeight="1">
      <c r="B161" s="46"/>
      <c r="C161" s="235" t="s">
        <v>281</v>
      </c>
      <c r="D161" s="235" t="s">
        <v>150</v>
      </c>
      <c r="E161" s="236" t="s">
        <v>282</v>
      </c>
      <c r="F161" s="237" t="s">
        <v>283</v>
      </c>
      <c r="G161" s="238" t="s">
        <v>153</v>
      </c>
      <c r="H161" s="239">
        <v>24</v>
      </c>
      <c r="I161" s="240"/>
      <c r="J161" s="241">
        <f>ROUND(I161*H161,2)</f>
        <v>0</v>
      </c>
      <c r="K161" s="237" t="s">
        <v>162</v>
      </c>
      <c r="L161" s="72"/>
      <c r="M161" s="242" t="s">
        <v>21</v>
      </c>
      <c r="N161" s="243" t="s">
        <v>42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154</v>
      </c>
      <c r="AT161" s="24" t="s">
        <v>150</v>
      </c>
      <c r="AU161" s="24" t="s">
        <v>80</v>
      </c>
      <c r="AY161" s="24" t="s">
        <v>149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78</v>
      </c>
      <c r="BK161" s="246">
        <f>ROUND(I161*H161,2)</f>
        <v>0</v>
      </c>
      <c r="BL161" s="24" t="s">
        <v>154</v>
      </c>
      <c r="BM161" s="24" t="s">
        <v>284</v>
      </c>
    </row>
    <row r="162" s="1" customFormat="1">
      <c r="B162" s="46"/>
      <c r="C162" s="74"/>
      <c r="D162" s="247" t="s">
        <v>156</v>
      </c>
      <c r="E162" s="74"/>
      <c r="F162" s="248" t="s">
        <v>285</v>
      </c>
      <c r="G162" s="74"/>
      <c r="H162" s="74"/>
      <c r="I162" s="203"/>
      <c r="J162" s="74"/>
      <c r="K162" s="74"/>
      <c r="L162" s="72"/>
      <c r="M162" s="249"/>
      <c r="N162" s="47"/>
      <c r="O162" s="47"/>
      <c r="P162" s="47"/>
      <c r="Q162" s="47"/>
      <c r="R162" s="47"/>
      <c r="S162" s="47"/>
      <c r="T162" s="95"/>
      <c r="AT162" s="24" t="s">
        <v>156</v>
      </c>
      <c r="AU162" s="24" t="s">
        <v>80</v>
      </c>
    </row>
    <row r="163" s="12" customFormat="1">
      <c r="B163" s="250"/>
      <c r="C163" s="251"/>
      <c r="D163" s="247" t="s">
        <v>158</v>
      </c>
      <c r="E163" s="252" t="s">
        <v>21</v>
      </c>
      <c r="F163" s="253" t="s">
        <v>286</v>
      </c>
      <c r="G163" s="251"/>
      <c r="H163" s="254">
        <v>24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AT163" s="260" t="s">
        <v>158</v>
      </c>
      <c r="AU163" s="260" t="s">
        <v>80</v>
      </c>
      <c r="AV163" s="12" t="s">
        <v>80</v>
      </c>
      <c r="AW163" s="12" t="s">
        <v>35</v>
      </c>
      <c r="AX163" s="12" t="s">
        <v>78</v>
      </c>
      <c r="AY163" s="260" t="s">
        <v>149</v>
      </c>
    </row>
    <row r="164" s="1" customFormat="1" ht="16.5" customHeight="1">
      <c r="B164" s="46"/>
      <c r="C164" s="272" t="s">
        <v>287</v>
      </c>
      <c r="D164" s="272" t="s">
        <v>288</v>
      </c>
      <c r="E164" s="273" t="s">
        <v>289</v>
      </c>
      <c r="F164" s="274" t="s">
        <v>290</v>
      </c>
      <c r="G164" s="275" t="s">
        <v>291</v>
      </c>
      <c r="H164" s="276">
        <v>3.7850000000000001</v>
      </c>
      <c r="I164" s="277"/>
      <c r="J164" s="278">
        <f>ROUND(I164*H164,2)</f>
        <v>0</v>
      </c>
      <c r="K164" s="274" t="s">
        <v>21</v>
      </c>
      <c r="L164" s="279"/>
      <c r="M164" s="280" t="s">
        <v>21</v>
      </c>
      <c r="N164" s="281" t="s">
        <v>42</v>
      </c>
      <c r="O164" s="47"/>
      <c r="P164" s="244">
        <f>O164*H164</f>
        <v>0</v>
      </c>
      <c r="Q164" s="244">
        <v>1</v>
      </c>
      <c r="R164" s="244">
        <f>Q164*H164</f>
        <v>3.7850000000000001</v>
      </c>
      <c r="S164" s="244">
        <v>0</v>
      </c>
      <c r="T164" s="245">
        <f>S164*H164</f>
        <v>0</v>
      </c>
      <c r="AR164" s="24" t="s">
        <v>195</v>
      </c>
      <c r="AT164" s="24" t="s">
        <v>288</v>
      </c>
      <c r="AU164" s="24" t="s">
        <v>80</v>
      </c>
      <c r="AY164" s="24" t="s">
        <v>149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78</v>
      </c>
      <c r="BK164" s="246">
        <f>ROUND(I164*H164,2)</f>
        <v>0</v>
      </c>
      <c r="BL164" s="24" t="s">
        <v>154</v>
      </c>
      <c r="BM164" s="24" t="s">
        <v>292</v>
      </c>
    </row>
    <row r="165" s="1" customFormat="1">
      <c r="B165" s="46"/>
      <c r="C165" s="74"/>
      <c r="D165" s="247" t="s">
        <v>156</v>
      </c>
      <c r="E165" s="74"/>
      <c r="F165" s="248" t="s">
        <v>293</v>
      </c>
      <c r="G165" s="74"/>
      <c r="H165" s="74"/>
      <c r="I165" s="203"/>
      <c r="J165" s="74"/>
      <c r="K165" s="74"/>
      <c r="L165" s="72"/>
      <c r="M165" s="249"/>
      <c r="N165" s="47"/>
      <c r="O165" s="47"/>
      <c r="P165" s="47"/>
      <c r="Q165" s="47"/>
      <c r="R165" s="47"/>
      <c r="S165" s="47"/>
      <c r="T165" s="95"/>
      <c r="AT165" s="24" t="s">
        <v>156</v>
      </c>
      <c r="AU165" s="24" t="s">
        <v>80</v>
      </c>
    </row>
    <row r="166" s="12" customFormat="1">
      <c r="B166" s="250"/>
      <c r="C166" s="251"/>
      <c r="D166" s="247" t="s">
        <v>158</v>
      </c>
      <c r="E166" s="252" t="s">
        <v>21</v>
      </c>
      <c r="F166" s="253" t="s">
        <v>294</v>
      </c>
      <c r="G166" s="251"/>
      <c r="H166" s="254">
        <v>3.7850000000000001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AT166" s="260" t="s">
        <v>158</v>
      </c>
      <c r="AU166" s="260" t="s">
        <v>80</v>
      </c>
      <c r="AV166" s="12" t="s">
        <v>80</v>
      </c>
      <c r="AW166" s="12" t="s">
        <v>35</v>
      </c>
      <c r="AX166" s="12" t="s">
        <v>78</v>
      </c>
      <c r="AY166" s="260" t="s">
        <v>149</v>
      </c>
    </row>
    <row r="167" s="1" customFormat="1" ht="25.5" customHeight="1">
      <c r="B167" s="46"/>
      <c r="C167" s="235" t="s">
        <v>295</v>
      </c>
      <c r="D167" s="235" t="s">
        <v>150</v>
      </c>
      <c r="E167" s="236" t="s">
        <v>296</v>
      </c>
      <c r="F167" s="237" t="s">
        <v>283</v>
      </c>
      <c r="G167" s="238" t="s">
        <v>153</v>
      </c>
      <c r="H167" s="239">
        <v>126</v>
      </c>
      <c r="I167" s="240"/>
      <c r="J167" s="241">
        <f>ROUND(I167*H167,2)</f>
        <v>0</v>
      </c>
      <c r="K167" s="237" t="s">
        <v>21</v>
      </c>
      <c r="L167" s="72"/>
      <c r="M167" s="242" t="s">
        <v>21</v>
      </c>
      <c r="N167" s="243" t="s">
        <v>42</v>
      </c>
      <c r="O167" s="47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4" t="s">
        <v>154</v>
      </c>
      <c r="AT167" s="24" t="s">
        <v>150</v>
      </c>
      <c r="AU167" s="24" t="s">
        <v>80</v>
      </c>
      <c r="AY167" s="24" t="s">
        <v>149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4" t="s">
        <v>78</v>
      </c>
      <c r="BK167" s="246">
        <f>ROUND(I167*H167,2)</f>
        <v>0</v>
      </c>
      <c r="BL167" s="24" t="s">
        <v>154</v>
      </c>
      <c r="BM167" s="24" t="s">
        <v>297</v>
      </c>
    </row>
    <row r="168" s="1" customFormat="1">
      <c r="B168" s="46"/>
      <c r="C168" s="74"/>
      <c r="D168" s="247" t="s">
        <v>156</v>
      </c>
      <c r="E168" s="74"/>
      <c r="F168" s="248" t="s">
        <v>298</v>
      </c>
      <c r="G168" s="74"/>
      <c r="H168" s="74"/>
      <c r="I168" s="203"/>
      <c r="J168" s="74"/>
      <c r="K168" s="74"/>
      <c r="L168" s="72"/>
      <c r="M168" s="249"/>
      <c r="N168" s="47"/>
      <c r="O168" s="47"/>
      <c r="P168" s="47"/>
      <c r="Q168" s="47"/>
      <c r="R168" s="47"/>
      <c r="S168" s="47"/>
      <c r="T168" s="95"/>
      <c r="AT168" s="24" t="s">
        <v>156</v>
      </c>
      <c r="AU168" s="24" t="s">
        <v>80</v>
      </c>
    </row>
    <row r="169" s="12" customFormat="1">
      <c r="B169" s="250"/>
      <c r="C169" s="251"/>
      <c r="D169" s="247" t="s">
        <v>158</v>
      </c>
      <c r="E169" s="252" t="s">
        <v>21</v>
      </c>
      <c r="F169" s="253" t="s">
        <v>299</v>
      </c>
      <c r="G169" s="251"/>
      <c r="H169" s="254">
        <v>126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AT169" s="260" t="s">
        <v>158</v>
      </c>
      <c r="AU169" s="260" t="s">
        <v>80</v>
      </c>
      <c r="AV169" s="12" t="s">
        <v>80</v>
      </c>
      <c r="AW169" s="12" t="s">
        <v>35</v>
      </c>
      <c r="AX169" s="12" t="s">
        <v>78</v>
      </c>
      <c r="AY169" s="260" t="s">
        <v>149</v>
      </c>
    </row>
    <row r="170" s="1" customFormat="1" ht="16.5" customHeight="1">
      <c r="B170" s="46"/>
      <c r="C170" s="272" t="s">
        <v>300</v>
      </c>
      <c r="D170" s="272" t="s">
        <v>288</v>
      </c>
      <c r="E170" s="273" t="s">
        <v>301</v>
      </c>
      <c r="F170" s="274" t="s">
        <v>302</v>
      </c>
      <c r="G170" s="275" t="s">
        <v>291</v>
      </c>
      <c r="H170" s="276">
        <v>98.909999999999997</v>
      </c>
      <c r="I170" s="277"/>
      <c r="J170" s="278">
        <f>ROUND(I170*H170,2)</f>
        <v>0</v>
      </c>
      <c r="K170" s="274" t="s">
        <v>21</v>
      </c>
      <c r="L170" s="279"/>
      <c r="M170" s="280" t="s">
        <v>21</v>
      </c>
      <c r="N170" s="281" t="s">
        <v>42</v>
      </c>
      <c r="O170" s="47"/>
      <c r="P170" s="244">
        <f>O170*H170</f>
        <v>0</v>
      </c>
      <c r="Q170" s="244">
        <v>1</v>
      </c>
      <c r="R170" s="244">
        <f>Q170*H170</f>
        <v>98.909999999999997</v>
      </c>
      <c r="S170" s="244">
        <v>0</v>
      </c>
      <c r="T170" s="245">
        <f>S170*H170</f>
        <v>0</v>
      </c>
      <c r="AR170" s="24" t="s">
        <v>195</v>
      </c>
      <c r="AT170" s="24" t="s">
        <v>288</v>
      </c>
      <c r="AU170" s="24" t="s">
        <v>80</v>
      </c>
      <c r="AY170" s="24" t="s">
        <v>149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78</v>
      </c>
      <c r="BK170" s="246">
        <f>ROUND(I170*H170,2)</f>
        <v>0</v>
      </c>
      <c r="BL170" s="24" t="s">
        <v>154</v>
      </c>
      <c r="BM170" s="24" t="s">
        <v>303</v>
      </c>
    </row>
    <row r="171" s="1" customFormat="1">
      <c r="B171" s="46"/>
      <c r="C171" s="74"/>
      <c r="D171" s="247" t="s">
        <v>156</v>
      </c>
      <c r="E171" s="74"/>
      <c r="F171" s="248" t="s">
        <v>293</v>
      </c>
      <c r="G171" s="74"/>
      <c r="H171" s="74"/>
      <c r="I171" s="203"/>
      <c r="J171" s="74"/>
      <c r="K171" s="74"/>
      <c r="L171" s="72"/>
      <c r="M171" s="249"/>
      <c r="N171" s="47"/>
      <c r="O171" s="47"/>
      <c r="P171" s="47"/>
      <c r="Q171" s="47"/>
      <c r="R171" s="47"/>
      <c r="S171" s="47"/>
      <c r="T171" s="95"/>
      <c r="AT171" s="24" t="s">
        <v>156</v>
      </c>
      <c r="AU171" s="24" t="s">
        <v>80</v>
      </c>
    </row>
    <row r="172" s="1" customFormat="1" ht="38.25" customHeight="1">
      <c r="B172" s="46"/>
      <c r="C172" s="235" t="s">
        <v>304</v>
      </c>
      <c r="D172" s="235" t="s">
        <v>150</v>
      </c>
      <c r="E172" s="236" t="s">
        <v>305</v>
      </c>
      <c r="F172" s="237" t="s">
        <v>306</v>
      </c>
      <c r="G172" s="238" t="s">
        <v>153</v>
      </c>
      <c r="H172" s="239">
        <v>504</v>
      </c>
      <c r="I172" s="240"/>
      <c r="J172" s="241">
        <f>ROUND(I172*H172,2)</f>
        <v>0</v>
      </c>
      <c r="K172" s="237" t="s">
        <v>21</v>
      </c>
      <c r="L172" s="72"/>
      <c r="M172" s="242" t="s">
        <v>21</v>
      </c>
      <c r="N172" s="243" t="s">
        <v>42</v>
      </c>
      <c r="O172" s="47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4" t="s">
        <v>154</v>
      </c>
      <c r="AT172" s="24" t="s">
        <v>150</v>
      </c>
      <c r="AU172" s="24" t="s">
        <v>80</v>
      </c>
      <c r="AY172" s="24" t="s">
        <v>149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78</v>
      </c>
      <c r="BK172" s="246">
        <f>ROUND(I172*H172,2)</f>
        <v>0</v>
      </c>
      <c r="BL172" s="24" t="s">
        <v>154</v>
      </c>
      <c r="BM172" s="24" t="s">
        <v>307</v>
      </c>
    </row>
    <row r="173" s="1" customFormat="1">
      <c r="B173" s="46"/>
      <c r="C173" s="74"/>
      <c r="D173" s="247" t="s">
        <v>156</v>
      </c>
      <c r="E173" s="74"/>
      <c r="F173" s="248" t="s">
        <v>308</v>
      </c>
      <c r="G173" s="74"/>
      <c r="H173" s="74"/>
      <c r="I173" s="203"/>
      <c r="J173" s="74"/>
      <c r="K173" s="74"/>
      <c r="L173" s="72"/>
      <c r="M173" s="249"/>
      <c r="N173" s="47"/>
      <c r="O173" s="47"/>
      <c r="P173" s="47"/>
      <c r="Q173" s="47"/>
      <c r="R173" s="47"/>
      <c r="S173" s="47"/>
      <c r="T173" s="95"/>
      <c r="AT173" s="24" t="s">
        <v>156</v>
      </c>
      <c r="AU173" s="24" t="s">
        <v>80</v>
      </c>
    </row>
    <row r="174" s="12" customFormat="1">
      <c r="B174" s="250"/>
      <c r="C174" s="251"/>
      <c r="D174" s="247" t="s">
        <v>158</v>
      </c>
      <c r="E174" s="252" t="s">
        <v>21</v>
      </c>
      <c r="F174" s="253" t="s">
        <v>309</v>
      </c>
      <c r="G174" s="251"/>
      <c r="H174" s="254">
        <v>504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AT174" s="260" t="s">
        <v>158</v>
      </c>
      <c r="AU174" s="260" t="s">
        <v>80</v>
      </c>
      <c r="AV174" s="12" t="s">
        <v>80</v>
      </c>
      <c r="AW174" s="12" t="s">
        <v>35</v>
      </c>
      <c r="AX174" s="12" t="s">
        <v>78</v>
      </c>
      <c r="AY174" s="260" t="s">
        <v>149</v>
      </c>
    </row>
    <row r="175" s="11" customFormat="1" ht="29.88" customHeight="1">
      <c r="B175" s="219"/>
      <c r="C175" s="220"/>
      <c r="D175" s="221" t="s">
        <v>70</v>
      </c>
      <c r="E175" s="233" t="s">
        <v>177</v>
      </c>
      <c r="F175" s="233" t="s">
        <v>310</v>
      </c>
      <c r="G175" s="220"/>
      <c r="H175" s="220"/>
      <c r="I175" s="223"/>
      <c r="J175" s="234">
        <f>BK175</f>
        <v>0</v>
      </c>
      <c r="K175" s="220"/>
      <c r="L175" s="225"/>
      <c r="M175" s="226"/>
      <c r="N175" s="227"/>
      <c r="O175" s="227"/>
      <c r="P175" s="228">
        <f>SUM(P176:P179)</f>
        <v>0</v>
      </c>
      <c r="Q175" s="227"/>
      <c r="R175" s="228">
        <f>SUM(R176:R179)</f>
        <v>89.832000000000008</v>
      </c>
      <c r="S175" s="227"/>
      <c r="T175" s="229">
        <f>SUM(T176:T179)</f>
        <v>0</v>
      </c>
      <c r="AR175" s="230" t="s">
        <v>78</v>
      </c>
      <c r="AT175" s="231" t="s">
        <v>70</v>
      </c>
      <c r="AU175" s="231" t="s">
        <v>78</v>
      </c>
      <c r="AY175" s="230" t="s">
        <v>149</v>
      </c>
      <c r="BK175" s="232">
        <f>SUM(BK176:BK179)</f>
        <v>0</v>
      </c>
    </row>
    <row r="176" s="1" customFormat="1" ht="25.5" customHeight="1">
      <c r="B176" s="46"/>
      <c r="C176" s="235" t="s">
        <v>311</v>
      </c>
      <c r="D176" s="235" t="s">
        <v>150</v>
      </c>
      <c r="E176" s="236" t="s">
        <v>312</v>
      </c>
      <c r="F176" s="237" t="s">
        <v>313</v>
      </c>
      <c r="G176" s="238" t="s">
        <v>153</v>
      </c>
      <c r="H176" s="239">
        <v>432</v>
      </c>
      <c r="I176" s="240"/>
      <c r="J176" s="241">
        <f>ROUND(I176*H176,2)</f>
        <v>0</v>
      </c>
      <c r="K176" s="237" t="s">
        <v>21</v>
      </c>
      <c r="L176" s="72"/>
      <c r="M176" s="242" t="s">
        <v>21</v>
      </c>
      <c r="N176" s="243" t="s">
        <v>42</v>
      </c>
      <c r="O176" s="47"/>
      <c r="P176" s="244">
        <f>O176*H176</f>
        <v>0</v>
      </c>
      <c r="Q176" s="244">
        <v>0.083500000000000005</v>
      </c>
      <c r="R176" s="244">
        <f>Q176*H176</f>
        <v>36.072000000000003</v>
      </c>
      <c r="S176" s="244">
        <v>0</v>
      </c>
      <c r="T176" s="245">
        <f>S176*H176</f>
        <v>0</v>
      </c>
      <c r="AR176" s="24" t="s">
        <v>154</v>
      </c>
      <c r="AT176" s="24" t="s">
        <v>150</v>
      </c>
      <c r="AU176" s="24" t="s">
        <v>80</v>
      </c>
      <c r="AY176" s="24" t="s">
        <v>149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78</v>
      </c>
      <c r="BK176" s="246">
        <f>ROUND(I176*H176,2)</f>
        <v>0</v>
      </c>
      <c r="BL176" s="24" t="s">
        <v>154</v>
      </c>
      <c r="BM176" s="24" t="s">
        <v>314</v>
      </c>
    </row>
    <row r="177" s="1" customFormat="1" ht="16.5" customHeight="1">
      <c r="B177" s="46"/>
      <c r="C177" s="272" t="s">
        <v>315</v>
      </c>
      <c r="D177" s="272" t="s">
        <v>288</v>
      </c>
      <c r="E177" s="273" t="s">
        <v>316</v>
      </c>
      <c r="F177" s="274" t="s">
        <v>317</v>
      </c>
      <c r="G177" s="275" t="s">
        <v>318</v>
      </c>
      <c r="H177" s="276">
        <v>48</v>
      </c>
      <c r="I177" s="277"/>
      <c r="J177" s="278">
        <f>ROUND(I177*H177,2)</f>
        <v>0</v>
      </c>
      <c r="K177" s="274" t="s">
        <v>162</v>
      </c>
      <c r="L177" s="279"/>
      <c r="M177" s="280" t="s">
        <v>21</v>
      </c>
      <c r="N177" s="281" t="s">
        <v>42</v>
      </c>
      <c r="O177" s="47"/>
      <c r="P177" s="244">
        <f>O177*H177</f>
        <v>0</v>
      </c>
      <c r="Q177" s="244">
        <v>1.1200000000000001</v>
      </c>
      <c r="R177" s="244">
        <f>Q177*H177</f>
        <v>53.760000000000005</v>
      </c>
      <c r="S177" s="244">
        <v>0</v>
      </c>
      <c r="T177" s="245">
        <f>S177*H177</f>
        <v>0</v>
      </c>
      <c r="AR177" s="24" t="s">
        <v>195</v>
      </c>
      <c r="AT177" s="24" t="s">
        <v>288</v>
      </c>
      <c r="AU177" s="24" t="s">
        <v>80</v>
      </c>
      <c r="AY177" s="24" t="s">
        <v>149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4" t="s">
        <v>78</v>
      </c>
      <c r="BK177" s="246">
        <f>ROUND(I177*H177,2)</f>
        <v>0</v>
      </c>
      <c r="BL177" s="24" t="s">
        <v>154</v>
      </c>
      <c r="BM177" s="24" t="s">
        <v>319</v>
      </c>
    </row>
    <row r="178" s="1" customFormat="1">
      <c r="B178" s="46"/>
      <c r="C178" s="74"/>
      <c r="D178" s="247" t="s">
        <v>156</v>
      </c>
      <c r="E178" s="74"/>
      <c r="F178" s="248" t="s">
        <v>320</v>
      </c>
      <c r="G178" s="74"/>
      <c r="H178" s="74"/>
      <c r="I178" s="203"/>
      <c r="J178" s="74"/>
      <c r="K178" s="74"/>
      <c r="L178" s="72"/>
      <c r="M178" s="249"/>
      <c r="N178" s="47"/>
      <c r="O178" s="47"/>
      <c r="P178" s="47"/>
      <c r="Q178" s="47"/>
      <c r="R178" s="47"/>
      <c r="S178" s="47"/>
      <c r="T178" s="95"/>
      <c r="AT178" s="24" t="s">
        <v>156</v>
      </c>
      <c r="AU178" s="24" t="s">
        <v>80</v>
      </c>
    </row>
    <row r="179" s="12" customFormat="1">
      <c r="B179" s="250"/>
      <c r="C179" s="251"/>
      <c r="D179" s="247" t="s">
        <v>158</v>
      </c>
      <c r="E179" s="252" t="s">
        <v>21</v>
      </c>
      <c r="F179" s="253" t="s">
        <v>321</v>
      </c>
      <c r="G179" s="251"/>
      <c r="H179" s="254">
        <v>48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AT179" s="260" t="s">
        <v>158</v>
      </c>
      <c r="AU179" s="260" t="s">
        <v>80</v>
      </c>
      <c r="AV179" s="12" t="s">
        <v>80</v>
      </c>
      <c r="AW179" s="12" t="s">
        <v>35</v>
      </c>
      <c r="AX179" s="12" t="s">
        <v>78</v>
      </c>
      <c r="AY179" s="260" t="s">
        <v>149</v>
      </c>
    </row>
    <row r="180" s="11" customFormat="1" ht="29.88" customHeight="1">
      <c r="B180" s="219"/>
      <c r="C180" s="220"/>
      <c r="D180" s="221" t="s">
        <v>70</v>
      </c>
      <c r="E180" s="233" t="s">
        <v>195</v>
      </c>
      <c r="F180" s="233" t="s">
        <v>322</v>
      </c>
      <c r="G180" s="220"/>
      <c r="H180" s="220"/>
      <c r="I180" s="223"/>
      <c r="J180" s="234">
        <f>BK180</f>
        <v>0</v>
      </c>
      <c r="K180" s="220"/>
      <c r="L180" s="225"/>
      <c r="M180" s="226"/>
      <c r="N180" s="227"/>
      <c r="O180" s="227"/>
      <c r="P180" s="228">
        <f>SUM(P181:P186)</f>
        <v>0</v>
      </c>
      <c r="Q180" s="227"/>
      <c r="R180" s="228">
        <f>SUM(R181:R186)</f>
        <v>13.572474999999999</v>
      </c>
      <c r="S180" s="227"/>
      <c r="T180" s="229">
        <f>SUM(T181:T186)</f>
        <v>0</v>
      </c>
      <c r="AR180" s="230" t="s">
        <v>78</v>
      </c>
      <c r="AT180" s="231" t="s">
        <v>70</v>
      </c>
      <c r="AU180" s="231" t="s">
        <v>78</v>
      </c>
      <c r="AY180" s="230" t="s">
        <v>149</v>
      </c>
      <c r="BK180" s="232">
        <f>SUM(BK181:BK186)</f>
        <v>0</v>
      </c>
    </row>
    <row r="181" s="1" customFormat="1" ht="25.5" customHeight="1">
      <c r="B181" s="46"/>
      <c r="C181" s="235" t="s">
        <v>323</v>
      </c>
      <c r="D181" s="235" t="s">
        <v>150</v>
      </c>
      <c r="E181" s="236" t="s">
        <v>324</v>
      </c>
      <c r="F181" s="237" t="s">
        <v>325</v>
      </c>
      <c r="G181" s="238" t="s">
        <v>173</v>
      </c>
      <c r="H181" s="239">
        <v>5.5</v>
      </c>
      <c r="I181" s="240"/>
      <c r="J181" s="241">
        <f>ROUND(I181*H181,2)</f>
        <v>0</v>
      </c>
      <c r="K181" s="237" t="s">
        <v>162</v>
      </c>
      <c r="L181" s="72"/>
      <c r="M181" s="242" t="s">
        <v>21</v>
      </c>
      <c r="N181" s="243" t="s">
        <v>42</v>
      </c>
      <c r="O181" s="47"/>
      <c r="P181" s="244">
        <f>O181*H181</f>
        <v>0</v>
      </c>
      <c r="Q181" s="244">
        <v>2.45329</v>
      </c>
      <c r="R181" s="244">
        <f>Q181*H181</f>
        <v>13.493095</v>
      </c>
      <c r="S181" s="244">
        <v>0</v>
      </c>
      <c r="T181" s="245">
        <f>S181*H181</f>
        <v>0</v>
      </c>
      <c r="AR181" s="24" t="s">
        <v>154</v>
      </c>
      <c r="AT181" s="24" t="s">
        <v>150</v>
      </c>
      <c r="AU181" s="24" t="s">
        <v>80</v>
      </c>
      <c r="AY181" s="24" t="s">
        <v>149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4" t="s">
        <v>78</v>
      </c>
      <c r="BK181" s="246">
        <f>ROUND(I181*H181,2)</f>
        <v>0</v>
      </c>
      <c r="BL181" s="24" t="s">
        <v>154</v>
      </c>
      <c r="BM181" s="24" t="s">
        <v>326</v>
      </c>
    </row>
    <row r="182" s="1" customFormat="1">
      <c r="B182" s="46"/>
      <c r="C182" s="74"/>
      <c r="D182" s="247" t="s">
        <v>156</v>
      </c>
      <c r="E182" s="74"/>
      <c r="F182" s="248" t="s">
        <v>327</v>
      </c>
      <c r="G182" s="74"/>
      <c r="H182" s="74"/>
      <c r="I182" s="203"/>
      <c r="J182" s="74"/>
      <c r="K182" s="74"/>
      <c r="L182" s="72"/>
      <c r="M182" s="249"/>
      <c r="N182" s="47"/>
      <c r="O182" s="47"/>
      <c r="P182" s="47"/>
      <c r="Q182" s="47"/>
      <c r="R182" s="47"/>
      <c r="S182" s="47"/>
      <c r="T182" s="95"/>
      <c r="AT182" s="24" t="s">
        <v>156</v>
      </c>
      <c r="AU182" s="24" t="s">
        <v>80</v>
      </c>
    </row>
    <row r="183" s="1" customFormat="1" ht="25.5" customHeight="1">
      <c r="B183" s="46"/>
      <c r="C183" s="235" t="s">
        <v>328</v>
      </c>
      <c r="D183" s="235" t="s">
        <v>150</v>
      </c>
      <c r="E183" s="236" t="s">
        <v>329</v>
      </c>
      <c r="F183" s="237" t="s">
        <v>330</v>
      </c>
      <c r="G183" s="238" t="s">
        <v>331</v>
      </c>
      <c r="H183" s="239">
        <v>27</v>
      </c>
      <c r="I183" s="240"/>
      <c r="J183" s="241">
        <f>ROUND(I183*H183,2)</f>
        <v>0</v>
      </c>
      <c r="K183" s="237" t="s">
        <v>21</v>
      </c>
      <c r="L183" s="72"/>
      <c r="M183" s="242" t="s">
        <v>21</v>
      </c>
      <c r="N183" s="243" t="s">
        <v>42</v>
      </c>
      <c r="O183" s="47"/>
      <c r="P183" s="244">
        <f>O183*H183</f>
        <v>0</v>
      </c>
      <c r="Q183" s="244">
        <v>0.00064000000000000005</v>
      </c>
      <c r="R183" s="244">
        <f>Q183*H183</f>
        <v>0.01728</v>
      </c>
      <c r="S183" s="244">
        <v>0</v>
      </c>
      <c r="T183" s="245">
        <f>S183*H183</f>
        <v>0</v>
      </c>
      <c r="AR183" s="24" t="s">
        <v>154</v>
      </c>
      <c r="AT183" s="24" t="s">
        <v>150</v>
      </c>
      <c r="AU183" s="24" t="s">
        <v>80</v>
      </c>
      <c r="AY183" s="24" t="s">
        <v>149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4" t="s">
        <v>78</v>
      </c>
      <c r="BK183" s="246">
        <f>ROUND(I183*H183,2)</f>
        <v>0</v>
      </c>
      <c r="BL183" s="24" t="s">
        <v>154</v>
      </c>
      <c r="BM183" s="24" t="s">
        <v>332</v>
      </c>
    </row>
    <row r="184" s="1" customFormat="1">
      <c r="B184" s="46"/>
      <c r="C184" s="74"/>
      <c r="D184" s="247" t="s">
        <v>156</v>
      </c>
      <c r="E184" s="74"/>
      <c r="F184" s="248" t="s">
        <v>333</v>
      </c>
      <c r="G184" s="74"/>
      <c r="H184" s="74"/>
      <c r="I184" s="203"/>
      <c r="J184" s="74"/>
      <c r="K184" s="74"/>
      <c r="L184" s="72"/>
      <c r="M184" s="249"/>
      <c r="N184" s="47"/>
      <c r="O184" s="47"/>
      <c r="P184" s="47"/>
      <c r="Q184" s="47"/>
      <c r="R184" s="47"/>
      <c r="S184" s="47"/>
      <c r="T184" s="95"/>
      <c r="AT184" s="24" t="s">
        <v>156</v>
      </c>
      <c r="AU184" s="24" t="s">
        <v>80</v>
      </c>
    </row>
    <row r="185" s="12" customFormat="1">
      <c r="B185" s="250"/>
      <c r="C185" s="251"/>
      <c r="D185" s="247" t="s">
        <v>158</v>
      </c>
      <c r="E185" s="252" t="s">
        <v>21</v>
      </c>
      <c r="F185" s="253" t="s">
        <v>334</v>
      </c>
      <c r="G185" s="251"/>
      <c r="H185" s="254">
        <v>27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AT185" s="260" t="s">
        <v>158</v>
      </c>
      <c r="AU185" s="260" t="s">
        <v>80</v>
      </c>
      <c r="AV185" s="12" t="s">
        <v>80</v>
      </c>
      <c r="AW185" s="12" t="s">
        <v>35</v>
      </c>
      <c r="AX185" s="12" t="s">
        <v>78</v>
      </c>
      <c r="AY185" s="260" t="s">
        <v>149</v>
      </c>
    </row>
    <row r="186" s="1" customFormat="1" ht="16.5" customHeight="1">
      <c r="B186" s="46"/>
      <c r="C186" s="272" t="s">
        <v>335</v>
      </c>
      <c r="D186" s="272" t="s">
        <v>288</v>
      </c>
      <c r="E186" s="273" t="s">
        <v>336</v>
      </c>
      <c r="F186" s="274" t="s">
        <v>337</v>
      </c>
      <c r="G186" s="275" t="s">
        <v>331</v>
      </c>
      <c r="H186" s="276">
        <v>27</v>
      </c>
      <c r="I186" s="277"/>
      <c r="J186" s="278">
        <f>ROUND(I186*H186,2)</f>
        <v>0</v>
      </c>
      <c r="K186" s="274" t="s">
        <v>21</v>
      </c>
      <c r="L186" s="279"/>
      <c r="M186" s="280" t="s">
        <v>21</v>
      </c>
      <c r="N186" s="281" t="s">
        <v>42</v>
      </c>
      <c r="O186" s="47"/>
      <c r="P186" s="244">
        <f>O186*H186</f>
        <v>0</v>
      </c>
      <c r="Q186" s="244">
        <v>0.0023</v>
      </c>
      <c r="R186" s="244">
        <f>Q186*H186</f>
        <v>0.062100000000000002</v>
      </c>
      <c r="S186" s="244">
        <v>0</v>
      </c>
      <c r="T186" s="245">
        <f>S186*H186</f>
        <v>0</v>
      </c>
      <c r="AR186" s="24" t="s">
        <v>195</v>
      </c>
      <c r="AT186" s="24" t="s">
        <v>288</v>
      </c>
      <c r="AU186" s="24" t="s">
        <v>80</v>
      </c>
      <c r="AY186" s="24" t="s">
        <v>149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4" t="s">
        <v>78</v>
      </c>
      <c r="BK186" s="246">
        <f>ROUND(I186*H186,2)</f>
        <v>0</v>
      </c>
      <c r="BL186" s="24" t="s">
        <v>154</v>
      </c>
      <c r="BM186" s="24" t="s">
        <v>338</v>
      </c>
    </row>
    <row r="187" s="11" customFormat="1" ht="29.88" customHeight="1">
      <c r="B187" s="219"/>
      <c r="C187" s="220"/>
      <c r="D187" s="221" t="s">
        <v>70</v>
      </c>
      <c r="E187" s="233" t="s">
        <v>200</v>
      </c>
      <c r="F187" s="233" t="s">
        <v>339</v>
      </c>
      <c r="G187" s="220"/>
      <c r="H187" s="220"/>
      <c r="I187" s="223"/>
      <c r="J187" s="234">
        <f>BK187</f>
        <v>0</v>
      </c>
      <c r="K187" s="220"/>
      <c r="L187" s="225"/>
      <c r="M187" s="226"/>
      <c r="N187" s="227"/>
      <c r="O187" s="227"/>
      <c r="P187" s="228">
        <f>SUM(P188:P189)</f>
        <v>0</v>
      </c>
      <c r="Q187" s="227"/>
      <c r="R187" s="228">
        <f>SUM(R188:R189)</f>
        <v>0.016362499999999999</v>
      </c>
      <c r="S187" s="227"/>
      <c r="T187" s="229">
        <f>SUM(T188:T189)</f>
        <v>0</v>
      </c>
      <c r="AR187" s="230" t="s">
        <v>78</v>
      </c>
      <c r="AT187" s="231" t="s">
        <v>70</v>
      </c>
      <c r="AU187" s="231" t="s">
        <v>78</v>
      </c>
      <c r="AY187" s="230" t="s">
        <v>149</v>
      </c>
      <c r="BK187" s="232">
        <f>SUM(BK188:BK189)</f>
        <v>0</v>
      </c>
    </row>
    <row r="188" s="1" customFormat="1" ht="25.5" customHeight="1">
      <c r="B188" s="46"/>
      <c r="C188" s="235" t="s">
        <v>340</v>
      </c>
      <c r="D188" s="235" t="s">
        <v>150</v>
      </c>
      <c r="E188" s="236" t="s">
        <v>341</v>
      </c>
      <c r="F188" s="237" t="s">
        <v>342</v>
      </c>
      <c r="G188" s="238" t="s">
        <v>153</v>
      </c>
      <c r="H188" s="239">
        <v>35</v>
      </c>
      <c r="I188" s="240"/>
      <c r="J188" s="241">
        <f>ROUND(I188*H188,2)</f>
        <v>0</v>
      </c>
      <c r="K188" s="237" t="s">
        <v>162</v>
      </c>
      <c r="L188" s="72"/>
      <c r="M188" s="242" t="s">
        <v>21</v>
      </c>
      <c r="N188" s="243" t="s">
        <v>42</v>
      </c>
      <c r="O188" s="47"/>
      <c r="P188" s="244">
        <f>O188*H188</f>
        <v>0</v>
      </c>
      <c r="Q188" s="244">
        <v>0.00046749999999999998</v>
      </c>
      <c r="R188" s="244">
        <f>Q188*H188</f>
        <v>0.016362499999999999</v>
      </c>
      <c r="S188" s="244">
        <v>0</v>
      </c>
      <c r="T188" s="245">
        <f>S188*H188</f>
        <v>0</v>
      </c>
      <c r="AR188" s="24" t="s">
        <v>154</v>
      </c>
      <c r="AT188" s="24" t="s">
        <v>150</v>
      </c>
      <c r="AU188" s="24" t="s">
        <v>80</v>
      </c>
      <c r="AY188" s="24" t="s">
        <v>149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24" t="s">
        <v>78</v>
      </c>
      <c r="BK188" s="246">
        <f>ROUND(I188*H188,2)</f>
        <v>0</v>
      </c>
      <c r="BL188" s="24" t="s">
        <v>154</v>
      </c>
      <c r="BM188" s="24" t="s">
        <v>343</v>
      </c>
    </row>
    <row r="189" s="1" customFormat="1">
      <c r="B189" s="46"/>
      <c r="C189" s="74"/>
      <c r="D189" s="247" t="s">
        <v>156</v>
      </c>
      <c r="E189" s="74"/>
      <c r="F189" s="248" t="s">
        <v>344</v>
      </c>
      <c r="G189" s="74"/>
      <c r="H189" s="74"/>
      <c r="I189" s="203"/>
      <c r="J189" s="74"/>
      <c r="K189" s="74"/>
      <c r="L189" s="72"/>
      <c r="M189" s="249"/>
      <c r="N189" s="47"/>
      <c r="O189" s="47"/>
      <c r="P189" s="47"/>
      <c r="Q189" s="47"/>
      <c r="R189" s="47"/>
      <c r="S189" s="47"/>
      <c r="T189" s="95"/>
      <c r="AT189" s="24" t="s">
        <v>156</v>
      </c>
      <c r="AU189" s="24" t="s">
        <v>80</v>
      </c>
    </row>
    <row r="190" s="11" customFormat="1" ht="29.88" customHeight="1">
      <c r="B190" s="219"/>
      <c r="C190" s="220"/>
      <c r="D190" s="221" t="s">
        <v>70</v>
      </c>
      <c r="E190" s="233" t="s">
        <v>345</v>
      </c>
      <c r="F190" s="233" t="s">
        <v>346</v>
      </c>
      <c r="G190" s="220"/>
      <c r="H190" s="220"/>
      <c r="I190" s="223"/>
      <c r="J190" s="234">
        <f>BK190</f>
        <v>0</v>
      </c>
      <c r="K190" s="220"/>
      <c r="L190" s="225"/>
      <c r="M190" s="226"/>
      <c r="N190" s="227"/>
      <c r="O190" s="227"/>
      <c r="P190" s="228">
        <f>SUM(P191:P196)</f>
        <v>0</v>
      </c>
      <c r="Q190" s="227"/>
      <c r="R190" s="228">
        <f>SUM(R191:R196)</f>
        <v>0</v>
      </c>
      <c r="S190" s="227"/>
      <c r="T190" s="229">
        <f>SUM(T191:T196)</f>
        <v>0</v>
      </c>
      <c r="AR190" s="230" t="s">
        <v>78</v>
      </c>
      <c r="AT190" s="231" t="s">
        <v>70</v>
      </c>
      <c r="AU190" s="231" t="s">
        <v>78</v>
      </c>
      <c r="AY190" s="230" t="s">
        <v>149</v>
      </c>
      <c r="BK190" s="232">
        <f>SUM(BK191:BK196)</f>
        <v>0</v>
      </c>
    </row>
    <row r="191" s="1" customFormat="1" ht="25.5" customHeight="1">
      <c r="B191" s="46"/>
      <c r="C191" s="235" t="s">
        <v>347</v>
      </c>
      <c r="D191" s="235" t="s">
        <v>150</v>
      </c>
      <c r="E191" s="236" t="s">
        <v>348</v>
      </c>
      <c r="F191" s="237" t="s">
        <v>349</v>
      </c>
      <c r="G191" s="238" t="s">
        <v>291</v>
      </c>
      <c r="H191" s="239">
        <v>176.28399999999999</v>
      </c>
      <c r="I191" s="240"/>
      <c r="J191" s="241">
        <f>ROUND(I191*H191,2)</f>
        <v>0</v>
      </c>
      <c r="K191" s="237" t="s">
        <v>162</v>
      </c>
      <c r="L191" s="72"/>
      <c r="M191" s="242" t="s">
        <v>21</v>
      </c>
      <c r="N191" s="243" t="s">
        <v>42</v>
      </c>
      <c r="O191" s="47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AR191" s="24" t="s">
        <v>154</v>
      </c>
      <c r="AT191" s="24" t="s">
        <v>150</v>
      </c>
      <c r="AU191" s="24" t="s">
        <v>80</v>
      </c>
      <c r="AY191" s="24" t="s">
        <v>149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78</v>
      </c>
      <c r="BK191" s="246">
        <f>ROUND(I191*H191,2)</f>
        <v>0</v>
      </c>
      <c r="BL191" s="24" t="s">
        <v>154</v>
      </c>
      <c r="BM191" s="24" t="s">
        <v>350</v>
      </c>
    </row>
    <row r="192" s="1" customFormat="1">
      <c r="B192" s="46"/>
      <c r="C192" s="74"/>
      <c r="D192" s="247" t="s">
        <v>156</v>
      </c>
      <c r="E192" s="74"/>
      <c r="F192" s="248" t="s">
        <v>351</v>
      </c>
      <c r="G192" s="74"/>
      <c r="H192" s="74"/>
      <c r="I192" s="203"/>
      <c r="J192" s="74"/>
      <c r="K192" s="74"/>
      <c r="L192" s="72"/>
      <c r="M192" s="249"/>
      <c r="N192" s="47"/>
      <c r="O192" s="47"/>
      <c r="P192" s="47"/>
      <c r="Q192" s="47"/>
      <c r="R192" s="47"/>
      <c r="S192" s="47"/>
      <c r="T192" s="95"/>
      <c r="AT192" s="24" t="s">
        <v>156</v>
      </c>
      <c r="AU192" s="24" t="s">
        <v>80</v>
      </c>
    </row>
    <row r="193" s="1" customFormat="1" ht="38.25" customHeight="1">
      <c r="B193" s="46"/>
      <c r="C193" s="235" t="s">
        <v>352</v>
      </c>
      <c r="D193" s="235" t="s">
        <v>150</v>
      </c>
      <c r="E193" s="236" t="s">
        <v>353</v>
      </c>
      <c r="F193" s="237" t="s">
        <v>354</v>
      </c>
      <c r="G193" s="238" t="s">
        <v>291</v>
      </c>
      <c r="H193" s="239">
        <v>3525.6799999999998</v>
      </c>
      <c r="I193" s="240"/>
      <c r="J193" s="241">
        <f>ROUND(I193*H193,2)</f>
        <v>0</v>
      </c>
      <c r="K193" s="237" t="s">
        <v>162</v>
      </c>
      <c r="L193" s="72"/>
      <c r="M193" s="242" t="s">
        <v>21</v>
      </c>
      <c r="N193" s="243" t="s">
        <v>42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" t="s">
        <v>154</v>
      </c>
      <c r="AT193" s="24" t="s">
        <v>150</v>
      </c>
      <c r="AU193" s="24" t="s">
        <v>80</v>
      </c>
      <c r="AY193" s="24" t="s">
        <v>149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78</v>
      </c>
      <c r="BK193" s="246">
        <f>ROUND(I193*H193,2)</f>
        <v>0</v>
      </c>
      <c r="BL193" s="24" t="s">
        <v>154</v>
      </c>
      <c r="BM193" s="24" t="s">
        <v>355</v>
      </c>
    </row>
    <row r="194" s="1" customFormat="1">
      <c r="B194" s="46"/>
      <c r="C194" s="74"/>
      <c r="D194" s="247" t="s">
        <v>156</v>
      </c>
      <c r="E194" s="74"/>
      <c r="F194" s="248" t="s">
        <v>356</v>
      </c>
      <c r="G194" s="74"/>
      <c r="H194" s="74"/>
      <c r="I194" s="203"/>
      <c r="J194" s="74"/>
      <c r="K194" s="74"/>
      <c r="L194" s="72"/>
      <c r="M194" s="249"/>
      <c r="N194" s="47"/>
      <c r="O194" s="47"/>
      <c r="P194" s="47"/>
      <c r="Q194" s="47"/>
      <c r="R194" s="47"/>
      <c r="S194" s="47"/>
      <c r="T194" s="95"/>
      <c r="AT194" s="24" t="s">
        <v>156</v>
      </c>
      <c r="AU194" s="24" t="s">
        <v>80</v>
      </c>
    </row>
    <row r="195" s="12" customFormat="1">
      <c r="B195" s="250"/>
      <c r="C195" s="251"/>
      <c r="D195" s="247" t="s">
        <v>158</v>
      </c>
      <c r="E195" s="251"/>
      <c r="F195" s="253" t="s">
        <v>357</v>
      </c>
      <c r="G195" s="251"/>
      <c r="H195" s="254">
        <v>3525.6799999999998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AT195" s="260" t="s">
        <v>158</v>
      </c>
      <c r="AU195" s="260" t="s">
        <v>80</v>
      </c>
      <c r="AV195" s="12" t="s">
        <v>80</v>
      </c>
      <c r="AW195" s="12" t="s">
        <v>6</v>
      </c>
      <c r="AX195" s="12" t="s">
        <v>78</v>
      </c>
      <c r="AY195" s="260" t="s">
        <v>149</v>
      </c>
    </row>
    <row r="196" s="1" customFormat="1" ht="25.5" customHeight="1">
      <c r="B196" s="46"/>
      <c r="C196" s="235" t="s">
        <v>358</v>
      </c>
      <c r="D196" s="235" t="s">
        <v>150</v>
      </c>
      <c r="E196" s="236" t="s">
        <v>359</v>
      </c>
      <c r="F196" s="237" t="s">
        <v>360</v>
      </c>
      <c r="G196" s="238" t="s">
        <v>291</v>
      </c>
      <c r="H196" s="239">
        <v>176.28399999999999</v>
      </c>
      <c r="I196" s="240"/>
      <c r="J196" s="241">
        <f>ROUND(I196*H196,2)</f>
        <v>0</v>
      </c>
      <c r="K196" s="237" t="s">
        <v>162</v>
      </c>
      <c r="L196" s="72"/>
      <c r="M196" s="242" t="s">
        <v>21</v>
      </c>
      <c r="N196" s="243" t="s">
        <v>42</v>
      </c>
      <c r="O196" s="47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AR196" s="24" t="s">
        <v>154</v>
      </c>
      <c r="AT196" s="24" t="s">
        <v>150</v>
      </c>
      <c r="AU196" s="24" t="s">
        <v>80</v>
      </c>
      <c r="AY196" s="24" t="s">
        <v>149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24" t="s">
        <v>78</v>
      </c>
      <c r="BK196" s="246">
        <f>ROUND(I196*H196,2)</f>
        <v>0</v>
      </c>
      <c r="BL196" s="24" t="s">
        <v>154</v>
      </c>
      <c r="BM196" s="24" t="s">
        <v>361</v>
      </c>
    </row>
    <row r="197" s="11" customFormat="1" ht="29.88" customHeight="1">
      <c r="B197" s="219"/>
      <c r="C197" s="220"/>
      <c r="D197" s="221" t="s">
        <v>70</v>
      </c>
      <c r="E197" s="233" t="s">
        <v>362</v>
      </c>
      <c r="F197" s="233" t="s">
        <v>363</v>
      </c>
      <c r="G197" s="220"/>
      <c r="H197" s="220"/>
      <c r="I197" s="223"/>
      <c r="J197" s="234">
        <f>BK197</f>
        <v>0</v>
      </c>
      <c r="K197" s="220"/>
      <c r="L197" s="225"/>
      <c r="M197" s="226"/>
      <c r="N197" s="227"/>
      <c r="O197" s="227"/>
      <c r="P197" s="228">
        <f>SUM(P198:P202)</f>
        <v>0</v>
      </c>
      <c r="Q197" s="227"/>
      <c r="R197" s="228">
        <f>SUM(R198:R202)</f>
        <v>0</v>
      </c>
      <c r="S197" s="227"/>
      <c r="T197" s="229">
        <f>SUM(T198:T202)</f>
        <v>0</v>
      </c>
      <c r="AR197" s="230" t="s">
        <v>78</v>
      </c>
      <c r="AT197" s="231" t="s">
        <v>70</v>
      </c>
      <c r="AU197" s="231" t="s">
        <v>78</v>
      </c>
      <c r="AY197" s="230" t="s">
        <v>149</v>
      </c>
      <c r="BK197" s="232">
        <f>SUM(BK198:BK202)</f>
        <v>0</v>
      </c>
    </row>
    <row r="198" s="1" customFormat="1" ht="25.5" customHeight="1">
      <c r="B198" s="46"/>
      <c r="C198" s="235" t="s">
        <v>364</v>
      </c>
      <c r="D198" s="235" t="s">
        <v>150</v>
      </c>
      <c r="E198" s="236" t="s">
        <v>365</v>
      </c>
      <c r="F198" s="237" t="s">
        <v>366</v>
      </c>
      <c r="G198" s="238" t="s">
        <v>291</v>
      </c>
      <c r="H198" s="239">
        <v>206.11600000000001</v>
      </c>
      <c r="I198" s="240"/>
      <c r="J198" s="241">
        <f>ROUND(I198*H198,2)</f>
        <v>0</v>
      </c>
      <c r="K198" s="237" t="s">
        <v>162</v>
      </c>
      <c r="L198" s="72"/>
      <c r="M198" s="242" t="s">
        <v>21</v>
      </c>
      <c r="N198" s="243" t="s">
        <v>42</v>
      </c>
      <c r="O198" s="47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AR198" s="24" t="s">
        <v>154</v>
      </c>
      <c r="AT198" s="24" t="s">
        <v>150</v>
      </c>
      <c r="AU198" s="24" t="s">
        <v>80</v>
      </c>
      <c r="AY198" s="24" t="s">
        <v>149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24" t="s">
        <v>78</v>
      </c>
      <c r="BK198" s="246">
        <f>ROUND(I198*H198,2)</f>
        <v>0</v>
      </c>
      <c r="BL198" s="24" t="s">
        <v>154</v>
      </c>
      <c r="BM198" s="24" t="s">
        <v>367</v>
      </c>
    </row>
    <row r="199" s="1" customFormat="1" ht="38.25" customHeight="1">
      <c r="B199" s="46"/>
      <c r="C199" s="235" t="s">
        <v>368</v>
      </c>
      <c r="D199" s="235" t="s">
        <v>150</v>
      </c>
      <c r="E199" s="236" t="s">
        <v>369</v>
      </c>
      <c r="F199" s="237" t="s">
        <v>370</v>
      </c>
      <c r="G199" s="238" t="s">
        <v>291</v>
      </c>
      <c r="H199" s="239">
        <v>206.11600000000001</v>
      </c>
      <c r="I199" s="240"/>
      <c r="J199" s="241">
        <f>ROUND(I199*H199,2)</f>
        <v>0</v>
      </c>
      <c r="K199" s="237" t="s">
        <v>162</v>
      </c>
      <c r="L199" s="72"/>
      <c r="M199" s="242" t="s">
        <v>21</v>
      </c>
      <c r="N199" s="243" t="s">
        <v>42</v>
      </c>
      <c r="O199" s="47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AR199" s="24" t="s">
        <v>154</v>
      </c>
      <c r="AT199" s="24" t="s">
        <v>150</v>
      </c>
      <c r="AU199" s="24" t="s">
        <v>80</v>
      </c>
      <c r="AY199" s="24" t="s">
        <v>149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4" t="s">
        <v>78</v>
      </c>
      <c r="BK199" s="246">
        <f>ROUND(I199*H199,2)</f>
        <v>0</v>
      </c>
      <c r="BL199" s="24" t="s">
        <v>154</v>
      </c>
      <c r="BM199" s="24" t="s">
        <v>371</v>
      </c>
    </row>
    <row r="200" s="1" customFormat="1" ht="38.25" customHeight="1">
      <c r="B200" s="46"/>
      <c r="C200" s="235" t="s">
        <v>372</v>
      </c>
      <c r="D200" s="235" t="s">
        <v>150</v>
      </c>
      <c r="E200" s="236" t="s">
        <v>373</v>
      </c>
      <c r="F200" s="237" t="s">
        <v>374</v>
      </c>
      <c r="G200" s="238" t="s">
        <v>291</v>
      </c>
      <c r="H200" s="239">
        <v>618.34799999999996</v>
      </c>
      <c r="I200" s="240"/>
      <c r="J200" s="241">
        <f>ROUND(I200*H200,2)</f>
        <v>0</v>
      </c>
      <c r="K200" s="237" t="s">
        <v>162</v>
      </c>
      <c r="L200" s="72"/>
      <c r="M200" s="242" t="s">
        <v>21</v>
      </c>
      <c r="N200" s="243" t="s">
        <v>42</v>
      </c>
      <c r="O200" s="47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AR200" s="24" t="s">
        <v>154</v>
      </c>
      <c r="AT200" s="24" t="s">
        <v>150</v>
      </c>
      <c r="AU200" s="24" t="s">
        <v>80</v>
      </c>
      <c r="AY200" s="24" t="s">
        <v>149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24" t="s">
        <v>78</v>
      </c>
      <c r="BK200" s="246">
        <f>ROUND(I200*H200,2)</f>
        <v>0</v>
      </c>
      <c r="BL200" s="24" t="s">
        <v>154</v>
      </c>
      <c r="BM200" s="24" t="s">
        <v>375</v>
      </c>
    </row>
    <row r="201" s="1" customFormat="1">
      <c r="B201" s="46"/>
      <c r="C201" s="74"/>
      <c r="D201" s="247" t="s">
        <v>156</v>
      </c>
      <c r="E201" s="74"/>
      <c r="F201" s="248" t="s">
        <v>356</v>
      </c>
      <c r="G201" s="74"/>
      <c r="H201" s="74"/>
      <c r="I201" s="203"/>
      <c r="J201" s="74"/>
      <c r="K201" s="74"/>
      <c r="L201" s="72"/>
      <c r="M201" s="249"/>
      <c r="N201" s="47"/>
      <c r="O201" s="47"/>
      <c r="P201" s="47"/>
      <c r="Q201" s="47"/>
      <c r="R201" s="47"/>
      <c r="S201" s="47"/>
      <c r="T201" s="95"/>
      <c r="AT201" s="24" t="s">
        <v>156</v>
      </c>
      <c r="AU201" s="24" t="s">
        <v>80</v>
      </c>
    </row>
    <row r="202" s="12" customFormat="1">
      <c r="B202" s="250"/>
      <c r="C202" s="251"/>
      <c r="D202" s="247" t="s">
        <v>158</v>
      </c>
      <c r="E202" s="251"/>
      <c r="F202" s="253" t="s">
        <v>376</v>
      </c>
      <c r="G202" s="251"/>
      <c r="H202" s="254">
        <v>618.34799999999996</v>
      </c>
      <c r="I202" s="255"/>
      <c r="J202" s="251"/>
      <c r="K202" s="251"/>
      <c r="L202" s="256"/>
      <c r="M202" s="282"/>
      <c r="N202" s="283"/>
      <c r="O202" s="283"/>
      <c r="P202" s="283"/>
      <c r="Q202" s="283"/>
      <c r="R202" s="283"/>
      <c r="S202" s="283"/>
      <c r="T202" s="284"/>
      <c r="AT202" s="260" t="s">
        <v>158</v>
      </c>
      <c r="AU202" s="260" t="s">
        <v>80</v>
      </c>
      <c r="AV202" s="12" t="s">
        <v>80</v>
      </c>
      <c r="AW202" s="12" t="s">
        <v>6</v>
      </c>
      <c r="AX202" s="12" t="s">
        <v>78</v>
      </c>
      <c r="AY202" s="260" t="s">
        <v>149</v>
      </c>
    </row>
    <row r="203" s="1" customFormat="1" ht="6.96" customHeight="1">
      <c r="B203" s="67"/>
      <c r="C203" s="68"/>
      <c r="D203" s="68"/>
      <c r="E203" s="68"/>
      <c r="F203" s="68"/>
      <c r="G203" s="68"/>
      <c r="H203" s="68"/>
      <c r="I203" s="178"/>
      <c r="J203" s="68"/>
      <c r="K203" s="68"/>
      <c r="L203" s="72"/>
    </row>
  </sheetData>
  <sheetProtection sheet="1" autoFilter="0" formatColumns="0" formatRows="0" objects="1" scenarios="1" spinCount="100000" saltValue="3WClGsKWj357OKNn94br95ur+HVYNuRZdfvOoU67h6r3g5QTFNMJDd4JUj6OY8YRGRcrGR9cKQf5HujmeFGarg==" hashValue="PvGauCx02JTeWABV14Rs9HB8aELYMivfFiONRyYHEPrLn7gWn+qIOeN/B3B0eIbuyd7Y8sbT/Au7dBMdxb00vQ==" algorithmName="SHA-512" password="CC35"/>
  <autoFilter ref="C89:K20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8:H78"/>
    <mergeCell ref="E80:H80"/>
    <mergeCell ref="E82:H82"/>
    <mergeCell ref="G1:H1"/>
    <mergeCell ref="L2:V2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110</v>
      </c>
      <c r="G1" s="151" t="s">
        <v>111</v>
      </c>
      <c r="H1" s="151"/>
      <c r="I1" s="152"/>
      <c r="J1" s="151" t="s">
        <v>112</v>
      </c>
      <c r="K1" s="150" t="s">
        <v>113</v>
      </c>
      <c r="L1" s="151" t="s">
        <v>114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Lesopark Na Panském v Bohumíně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377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19. 9. 2018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31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31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ROUND(SUM(BE84:BE112), 2)</f>
        <v>0</v>
      </c>
      <c r="G32" s="47"/>
      <c r="H32" s="47"/>
      <c r="I32" s="170">
        <v>0.20999999999999999</v>
      </c>
      <c r="J32" s="169">
        <f>ROUND(ROUND((SUM(BE84:BE112)),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ROUND(SUM(BF84:BF112), 2)</f>
        <v>0</v>
      </c>
      <c r="G33" s="47"/>
      <c r="H33" s="47"/>
      <c r="I33" s="170">
        <v>0.14999999999999999</v>
      </c>
      <c r="J33" s="169">
        <f>ROUND(ROUND((SUM(BF84:BF112)),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ROUND(SUM(BG84:BG112),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ROUND(SUM(BH84:BH112),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ROUND(SUM(BI84:BI112),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120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Lesopark Na Panském v Bohumíně</v>
      </c>
      <c r="F47" s="40"/>
      <c r="G47" s="40"/>
      <c r="H47" s="40"/>
      <c r="I47" s="156"/>
      <c r="J47" s="47"/>
      <c r="K47" s="51"/>
    </row>
    <row r="48">
      <c r="B48" s="28"/>
      <c r="C48" s="40" t="s">
        <v>116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SO-01.02 - Neuznatelné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19. 9. 2018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Bohumín</v>
      </c>
      <c r="G55" s="47"/>
      <c r="H55" s="47"/>
      <c r="I55" s="158" t="s">
        <v>34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121</v>
      </c>
      <c r="D58" s="171"/>
      <c r="E58" s="171"/>
      <c r="F58" s="171"/>
      <c r="G58" s="171"/>
      <c r="H58" s="171"/>
      <c r="I58" s="185"/>
      <c r="J58" s="186" t="s">
        <v>122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123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124</v>
      </c>
    </row>
    <row r="61" s="8" customFormat="1" ht="24.96" customHeight="1">
      <c r="B61" s="189"/>
      <c r="C61" s="190"/>
      <c r="D61" s="191" t="s">
        <v>378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126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133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Lesopark Na Panském v Bohumíně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116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117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118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SO-01.02 - Neuznatelné náklady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7" t="str">
        <f>F14</f>
        <v xml:space="preserve"> </v>
      </c>
      <c r="G78" s="74"/>
      <c r="H78" s="74"/>
      <c r="I78" s="208" t="s">
        <v>25</v>
      </c>
      <c r="J78" s="85" t="str">
        <f>IF(J14="","",J14)</f>
        <v>19. 9. 2018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7" t="str">
        <f>E17</f>
        <v>Město Bohumín</v>
      </c>
      <c r="G80" s="74"/>
      <c r="H80" s="74"/>
      <c r="I80" s="208" t="s">
        <v>34</v>
      </c>
      <c r="J80" s="207" t="str">
        <f>E23</f>
        <v xml:space="preserve"> </v>
      </c>
      <c r="K80" s="74"/>
      <c r="L80" s="72"/>
    </row>
    <row r="81" s="1" customFormat="1" ht="14.4" customHeight="1">
      <c r="B81" s="46"/>
      <c r="C81" s="76" t="s">
        <v>32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134</v>
      </c>
      <c r="D83" s="211" t="s">
        <v>56</v>
      </c>
      <c r="E83" s="211" t="s">
        <v>52</v>
      </c>
      <c r="F83" s="211" t="s">
        <v>135</v>
      </c>
      <c r="G83" s="211" t="s">
        <v>136</v>
      </c>
      <c r="H83" s="211" t="s">
        <v>137</v>
      </c>
      <c r="I83" s="212" t="s">
        <v>138</v>
      </c>
      <c r="J83" s="211" t="s">
        <v>122</v>
      </c>
      <c r="K83" s="213" t="s">
        <v>139</v>
      </c>
      <c r="L83" s="214"/>
      <c r="M83" s="102" t="s">
        <v>140</v>
      </c>
      <c r="N83" s="103" t="s">
        <v>41</v>
      </c>
      <c r="O83" s="103" t="s">
        <v>141</v>
      </c>
      <c r="P83" s="103" t="s">
        <v>142</v>
      </c>
      <c r="Q83" s="103" t="s">
        <v>143</v>
      </c>
      <c r="R83" s="103" t="s">
        <v>144</v>
      </c>
      <c r="S83" s="103" t="s">
        <v>145</v>
      </c>
      <c r="T83" s="104" t="s">
        <v>146</v>
      </c>
    </row>
    <row r="84" s="1" customFormat="1" ht="29.28" customHeight="1">
      <c r="B84" s="46"/>
      <c r="C84" s="108" t="s">
        <v>123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0</v>
      </c>
      <c r="S84" s="106"/>
      <c r="T84" s="217">
        <f>T85</f>
        <v>0</v>
      </c>
      <c r="AT84" s="24" t="s">
        <v>70</v>
      </c>
      <c r="AU84" s="24" t="s">
        <v>124</v>
      </c>
      <c r="BK84" s="218">
        <f>BK85</f>
        <v>0</v>
      </c>
    </row>
    <row r="85" s="11" customFormat="1" ht="37.44001" customHeight="1">
      <c r="B85" s="219"/>
      <c r="C85" s="220"/>
      <c r="D85" s="221" t="s">
        <v>70</v>
      </c>
      <c r="E85" s="222" t="s">
        <v>147</v>
      </c>
      <c r="F85" s="222" t="s">
        <v>379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0</v>
      </c>
      <c r="S85" s="227"/>
      <c r="T85" s="229">
        <f>T86</f>
        <v>0</v>
      </c>
      <c r="AR85" s="230" t="s">
        <v>78</v>
      </c>
      <c r="AT85" s="231" t="s">
        <v>70</v>
      </c>
      <c r="AU85" s="231" t="s">
        <v>71</v>
      </c>
      <c r="AY85" s="230" t="s">
        <v>149</v>
      </c>
      <c r="BK85" s="232">
        <f>BK86</f>
        <v>0</v>
      </c>
    </row>
    <row r="86" s="11" customFormat="1" ht="19.92" customHeight="1">
      <c r="B86" s="219"/>
      <c r="C86" s="220"/>
      <c r="D86" s="221" t="s">
        <v>70</v>
      </c>
      <c r="E86" s="233" t="s">
        <v>78</v>
      </c>
      <c r="F86" s="233" t="s">
        <v>76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SUM(P87:P112)</f>
        <v>0</v>
      </c>
      <c r="Q86" s="227"/>
      <c r="R86" s="228">
        <f>SUM(R87:R112)</f>
        <v>0</v>
      </c>
      <c r="S86" s="227"/>
      <c r="T86" s="229">
        <f>SUM(T87:T112)</f>
        <v>0</v>
      </c>
      <c r="AR86" s="230" t="s">
        <v>78</v>
      </c>
      <c r="AT86" s="231" t="s">
        <v>70</v>
      </c>
      <c r="AU86" s="231" t="s">
        <v>78</v>
      </c>
      <c r="AY86" s="230" t="s">
        <v>149</v>
      </c>
      <c r="BK86" s="232">
        <f>SUM(BK87:BK112)</f>
        <v>0</v>
      </c>
    </row>
    <row r="87" s="1" customFormat="1" ht="38.25" customHeight="1">
      <c r="B87" s="46"/>
      <c r="C87" s="235" t="s">
        <v>78</v>
      </c>
      <c r="D87" s="235" t="s">
        <v>150</v>
      </c>
      <c r="E87" s="236" t="s">
        <v>208</v>
      </c>
      <c r="F87" s="237" t="s">
        <v>209</v>
      </c>
      <c r="G87" s="238" t="s">
        <v>173</v>
      </c>
      <c r="H87" s="239">
        <v>9109</v>
      </c>
      <c r="I87" s="240"/>
      <c r="J87" s="241">
        <f>ROUND(I87*H87,2)</f>
        <v>0</v>
      </c>
      <c r="K87" s="237" t="s">
        <v>162</v>
      </c>
      <c r="L87" s="72"/>
      <c r="M87" s="242" t="s">
        <v>21</v>
      </c>
      <c r="N87" s="243" t="s">
        <v>42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154</v>
      </c>
      <c r="AT87" s="24" t="s">
        <v>150</v>
      </c>
      <c r="AU87" s="24" t="s">
        <v>80</v>
      </c>
      <c r="AY87" s="24" t="s">
        <v>149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78</v>
      </c>
      <c r="BK87" s="246">
        <f>ROUND(I87*H87,2)</f>
        <v>0</v>
      </c>
      <c r="BL87" s="24" t="s">
        <v>154</v>
      </c>
      <c r="BM87" s="24" t="s">
        <v>380</v>
      </c>
    </row>
    <row r="88" s="12" customFormat="1">
      <c r="B88" s="250"/>
      <c r="C88" s="251"/>
      <c r="D88" s="247" t="s">
        <v>158</v>
      </c>
      <c r="E88" s="252" t="s">
        <v>21</v>
      </c>
      <c r="F88" s="253" t="s">
        <v>381</v>
      </c>
      <c r="G88" s="251"/>
      <c r="H88" s="254">
        <v>1024</v>
      </c>
      <c r="I88" s="255"/>
      <c r="J88" s="251"/>
      <c r="K88" s="251"/>
      <c r="L88" s="256"/>
      <c r="M88" s="257"/>
      <c r="N88" s="258"/>
      <c r="O88" s="258"/>
      <c r="P88" s="258"/>
      <c r="Q88" s="258"/>
      <c r="R88" s="258"/>
      <c r="S88" s="258"/>
      <c r="T88" s="259"/>
      <c r="AT88" s="260" t="s">
        <v>158</v>
      </c>
      <c r="AU88" s="260" t="s">
        <v>80</v>
      </c>
      <c r="AV88" s="12" t="s">
        <v>80</v>
      </c>
      <c r="AW88" s="12" t="s">
        <v>35</v>
      </c>
      <c r="AX88" s="12" t="s">
        <v>71</v>
      </c>
      <c r="AY88" s="260" t="s">
        <v>149</v>
      </c>
    </row>
    <row r="89" s="12" customFormat="1">
      <c r="B89" s="250"/>
      <c r="C89" s="251"/>
      <c r="D89" s="247" t="s">
        <v>158</v>
      </c>
      <c r="E89" s="252" t="s">
        <v>21</v>
      </c>
      <c r="F89" s="253" t="s">
        <v>382</v>
      </c>
      <c r="G89" s="251"/>
      <c r="H89" s="254">
        <v>6438</v>
      </c>
      <c r="I89" s="255"/>
      <c r="J89" s="251"/>
      <c r="K89" s="251"/>
      <c r="L89" s="256"/>
      <c r="M89" s="257"/>
      <c r="N89" s="258"/>
      <c r="O89" s="258"/>
      <c r="P89" s="258"/>
      <c r="Q89" s="258"/>
      <c r="R89" s="258"/>
      <c r="S89" s="258"/>
      <c r="T89" s="259"/>
      <c r="AT89" s="260" t="s">
        <v>158</v>
      </c>
      <c r="AU89" s="260" t="s">
        <v>80</v>
      </c>
      <c r="AV89" s="12" t="s">
        <v>80</v>
      </c>
      <c r="AW89" s="12" t="s">
        <v>35</v>
      </c>
      <c r="AX89" s="12" t="s">
        <v>71</v>
      </c>
      <c r="AY89" s="260" t="s">
        <v>149</v>
      </c>
    </row>
    <row r="90" s="12" customFormat="1">
      <c r="B90" s="250"/>
      <c r="C90" s="251"/>
      <c r="D90" s="247" t="s">
        <v>158</v>
      </c>
      <c r="E90" s="252" t="s">
        <v>21</v>
      </c>
      <c r="F90" s="253" t="s">
        <v>383</v>
      </c>
      <c r="G90" s="251"/>
      <c r="H90" s="254">
        <v>1647</v>
      </c>
      <c r="I90" s="255"/>
      <c r="J90" s="251"/>
      <c r="K90" s="251"/>
      <c r="L90" s="256"/>
      <c r="M90" s="257"/>
      <c r="N90" s="258"/>
      <c r="O90" s="258"/>
      <c r="P90" s="258"/>
      <c r="Q90" s="258"/>
      <c r="R90" s="258"/>
      <c r="S90" s="258"/>
      <c r="T90" s="259"/>
      <c r="AT90" s="260" t="s">
        <v>158</v>
      </c>
      <c r="AU90" s="260" t="s">
        <v>80</v>
      </c>
      <c r="AV90" s="12" t="s">
        <v>80</v>
      </c>
      <c r="AW90" s="12" t="s">
        <v>35</v>
      </c>
      <c r="AX90" s="12" t="s">
        <v>71</v>
      </c>
      <c r="AY90" s="260" t="s">
        <v>149</v>
      </c>
    </row>
    <row r="91" s="13" customFormat="1">
      <c r="B91" s="261"/>
      <c r="C91" s="262"/>
      <c r="D91" s="247" t="s">
        <v>158</v>
      </c>
      <c r="E91" s="263" t="s">
        <v>21</v>
      </c>
      <c r="F91" s="264" t="s">
        <v>206</v>
      </c>
      <c r="G91" s="262"/>
      <c r="H91" s="265">
        <v>9109</v>
      </c>
      <c r="I91" s="266"/>
      <c r="J91" s="262"/>
      <c r="K91" s="262"/>
      <c r="L91" s="267"/>
      <c r="M91" s="268"/>
      <c r="N91" s="269"/>
      <c r="O91" s="269"/>
      <c r="P91" s="269"/>
      <c r="Q91" s="269"/>
      <c r="R91" s="269"/>
      <c r="S91" s="269"/>
      <c r="T91" s="270"/>
      <c r="AT91" s="271" t="s">
        <v>158</v>
      </c>
      <c r="AU91" s="271" t="s">
        <v>80</v>
      </c>
      <c r="AV91" s="13" t="s">
        <v>154</v>
      </c>
      <c r="AW91" s="13" t="s">
        <v>35</v>
      </c>
      <c r="AX91" s="13" t="s">
        <v>78</v>
      </c>
      <c r="AY91" s="271" t="s">
        <v>149</v>
      </c>
    </row>
    <row r="92" s="1" customFormat="1" ht="25.5" customHeight="1">
      <c r="B92" s="46"/>
      <c r="C92" s="235" t="s">
        <v>80</v>
      </c>
      <c r="D92" s="235" t="s">
        <v>150</v>
      </c>
      <c r="E92" s="236" t="s">
        <v>201</v>
      </c>
      <c r="F92" s="237" t="s">
        <v>202</v>
      </c>
      <c r="G92" s="238" t="s">
        <v>173</v>
      </c>
      <c r="H92" s="239">
        <v>2925</v>
      </c>
      <c r="I92" s="240"/>
      <c r="J92" s="241">
        <f>ROUND(I92*H92,2)</f>
        <v>0</v>
      </c>
      <c r="K92" s="237" t="s">
        <v>162</v>
      </c>
      <c r="L92" s="72"/>
      <c r="M92" s="242" t="s">
        <v>21</v>
      </c>
      <c r="N92" s="243" t="s">
        <v>42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154</v>
      </c>
      <c r="AT92" s="24" t="s">
        <v>150</v>
      </c>
      <c r="AU92" s="24" t="s">
        <v>80</v>
      </c>
      <c r="AY92" s="24" t="s">
        <v>149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78</v>
      </c>
      <c r="BK92" s="246">
        <f>ROUND(I92*H92,2)</f>
        <v>0</v>
      </c>
      <c r="BL92" s="24" t="s">
        <v>154</v>
      </c>
      <c r="BM92" s="24" t="s">
        <v>384</v>
      </c>
    </row>
    <row r="93" s="12" customFormat="1">
      <c r="B93" s="250"/>
      <c r="C93" s="251"/>
      <c r="D93" s="247" t="s">
        <v>158</v>
      </c>
      <c r="E93" s="252" t="s">
        <v>21</v>
      </c>
      <c r="F93" s="253" t="s">
        <v>385</v>
      </c>
      <c r="G93" s="251"/>
      <c r="H93" s="254">
        <v>2925</v>
      </c>
      <c r="I93" s="255"/>
      <c r="J93" s="251"/>
      <c r="K93" s="251"/>
      <c r="L93" s="256"/>
      <c r="M93" s="257"/>
      <c r="N93" s="258"/>
      <c r="O93" s="258"/>
      <c r="P93" s="258"/>
      <c r="Q93" s="258"/>
      <c r="R93" s="258"/>
      <c r="S93" s="258"/>
      <c r="T93" s="259"/>
      <c r="AT93" s="260" t="s">
        <v>158</v>
      </c>
      <c r="AU93" s="260" t="s">
        <v>80</v>
      </c>
      <c r="AV93" s="12" t="s">
        <v>80</v>
      </c>
      <c r="AW93" s="12" t="s">
        <v>35</v>
      </c>
      <c r="AX93" s="12" t="s">
        <v>78</v>
      </c>
      <c r="AY93" s="260" t="s">
        <v>149</v>
      </c>
    </row>
    <row r="94" s="1" customFormat="1" ht="38.25" customHeight="1">
      <c r="B94" s="46"/>
      <c r="C94" s="235" t="s">
        <v>165</v>
      </c>
      <c r="D94" s="235" t="s">
        <v>150</v>
      </c>
      <c r="E94" s="236" t="s">
        <v>214</v>
      </c>
      <c r="F94" s="237" t="s">
        <v>215</v>
      </c>
      <c r="G94" s="238" t="s">
        <v>173</v>
      </c>
      <c r="H94" s="239">
        <v>9363</v>
      </c>
      <c r="I94" s="240"/>
      <c r="J94" s="241">
        <f>ROUND(I94*H94,2)</f>
        <v>0</v>
      </c>
      <c r="K94" s="237" t="s">
        <v>162</v>
      </c>
      <c r="L94" s="72"/>
      <c r="M94" s="242" t="s">
        <v>21</v>
      </c>
      <c r="N94" s="243" t="s">
        <v>42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154</v>
      </c>
      <c r="AT94" s="24" t="s">
        <v>150</v>
      </c>
      <c r="AU94" s="24" t="s">
        <v>80</v>
      </c>
      <c r="AY94" s="24" t="s">
        <v>149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78</v>
      </c>
      <c r="BK94" s="246">
        <f>ROUND(I94*H94,2)</f>
        <v>0</v>
      </c>
      <c r="BL94" s="24" t="s">
        <v>154</v>
      </c>
      <c r="BM94" s="24" t="s">
        <v>386</v>
      </c>
    </row>
    <row r="95" s="1" customFormat="1">
      <c r="B95" s="46"/>
      <c r="C95" s="74"/>
      <c r="D95" s="247" t="s">
        <v>156</v>
      </c>
      <c r="E95" s="74"/>
      <c r="F95" s="248" t="s">
        <v>217</v>
      </c>
      <c r="G95" s="74"/>
      <c r="H95" s="74"/>
      <c r="I95" s="203"/>
      <c r="J95" s="74"/>
      <c r="K95" s="74"/>
      <c r="L95" s="72"/>
      <c r="M95" s="249"/>
      <c r="N95" s="47"/>
      <c r="O95" s="47"/>
      <c r="P95" s="47"/>
      <c r="Q95" s="47"/>
      <c r="R95" s="47"/>
      <c r="S95" s="47"/>
      <c r="T95" s="95"/>
      <c r="AT95" s="24" t="s">
        <v>156</v>
      </c>
      <c r="AU95" s="24" t="s">
        <v>80</v>
      </c>
    </row>
    <row r="96" s="12" customFormat="1">
      <c r="B96" s="250"/>
      <c r="C96" s="251"/>
      <c r="D96" s="247" t="s">
        <v>158</v>
      </c>
      <c r="E96" s="252" t="s">
        <v>21</v>
      </c>
      <c r="F96" s="253" t="s">
        <v>387</v>
      </c>
      <c r="G96" s="251"/>
      <c r="H96" s="254">
        <v>2489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AT96" s="260" t="s">
        <v>158</v>
      </c>
      <c r="AU96" s="260" t="s">
        <v>80</v>
      </c>
      <c r="AV96" s="12" t="s">
        <v>80</v>
      </c>
      <c r="AW96" s="12" t="s">
        <v>35</v>
      </c>
      <c r="AX96" s="12" t="s">
        <v>71</v>
      </c>
      <c r="AY96" s="260" t="s">
        <v>149</v>
      </c>
    </row>
    <row r="97" s="12" customFormat="1">
      <c r="B97" s="250"/>
      <c r="C97" s="251"/>
      <c r="D97" s="247" t="s">
        <v>158</v>
      </c>
      <c r="E97" s="252" t="s">
        <v>21</v>
      </c>
      <c r="F97" s="253" t="s">
        <v>388</v>
      </c>
      <c r="G97" s="251"/>
      <c r="H97" s="254">
        <v>1024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158</v>
      </c>
      <c r="AU97" s="260" t="s">
        <v>80</v>
      </c>
      <c r="AV97" s="12" t="s">
        <v>80</v>
      </c>
      <c r="AW97" s="12" t="s">
        <v>35</v>
      </c>
      <c r="AX97" s="12" t="s">
        <v>71</v>
      </c>
      <c r="AY97" s="260" t="s">
        <v>149</v>
      </c>
    </row>
    <row r="98" s="12" customFormat="1">
      <c r="B98" s="250"/>
      <c r="C98" s="251"/>
      <c r="D98" s="247" t="s">
        <v>158</v>
      </c>
      <c r="E98" s="252" t="s">
        <v>21</v>
      </c>
      <c r="F98" s="253" t="s">
        <v>389</v>
      </c>
      <c r="G98" s="251"/>
      <c r="H98" s="254">
        <v>2925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158</v>
      </c>
      <c r="AU98" s="260" t="s">
        <v>80</v>
      </c>
      <c r="AV98" s="12" t="s">
        <v>80</v>
      </c>
      <c r="AW98" s="12" t="s">
        <v>35</v>
      </c>
      <c r="AX98" s="12" t="s">
        <v>71</v>
      </c>
      <c r="AY98" s="260" t="s">
        <v>149</v>
      </c>
    </row>
    <row r="99" s="12" customFormat="1">
      <c r="B99" s="250"/>
      <c r="C99" s="251"/>
      <c r="D99" s="247" t="s">
        <v>158</v>
      </c>
      <c r="E99" s="252" t="s">
        <v>21</v>
      </c>
      <c r="F99" s="253" t="s">
        <v>390</v>
      </c>
      <c r="G99" s="251"/>
      <c r="H99" s="254">
        <v>2925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AT99" s="260" t="s">
        <v>158</v>
      </c>
      <c r="AU99" s="260" t="s">
        <v>80</v>
      </c>
      <c r="AV99" s="12" t="s">
        <v>80</v>
      </c>
      <c r="AW99" s="12" t="s">
        <v>35</v>
      </c>
      <c r="AX99" s="12" t="s">
        <v>71</v>
      </c>
      <c r="AY99" s="260" t="s">
        <v>149</v>
      </c>
    </row>
    <row r="100" s="13" customFormat="1">
      <c r="B100" s="261"/>
      <c r="C100" s="262"/>
      <c r="D100" s="247" t="s">
        <v>158</v>
      </c>
      <c r="E100" s="263" t="s">
        <v>21</v>
      </c>
      <c r="F100" s="264" t="s">
        <v>206</v>
      </c>
      <c r="G100" s="262"/>
      <c r="H100" s="265">
        <v>9363</v>
      </c>
      <c r="I100" s="266"/>
      <c r="J100" s="262"/>
      <c r="K100" s="262"/>
      <c r="L100" s="267"/>
      <c r="M100" s="268"/>
      <c r="N100" s="269"/>
      <c r="O100" s="269"/>
      <c r="P100" s="269"/>
      <c r="Q100" s="269"/>
      <c r="R100" s="269"/>
      <c r="S100" s="269"/>
      <c r="T100" s="270"/>
      <c r="AT100" s="271" t="s">
        <v>158</v>
      </c>
      <c r="AU100" s="271" t="s">
        <v>80</v>
      </c>
      <c r="AV100" s="13" t="s">
        <v>154</v>
      </c>
      <c r="AW100" s="13" t="s">
        <v>35</v>
      </c>
      <c r="AX100" s="13" t="s">
        <v>78</v>
      </c>
      <c r="AY100" s="271" t="s">
        <v>149</v>
      </c>
    </row>
    <row r="101" s="1" customFormat="1" ht="38.25" customHeight="1">
      <c r="B101" s="46"/>
      <c r="C101" s="235" t="s">
        <v>154</v>
      </c>
      <c r="D101" s="235" t="s">
        <v>150</v>
      </c>
      <c r="E101" s="236" t="s">
        <v>224</v>
      </c>
      <c r="F101" s="237" t="s">
        <v>225</v>
      </c>
      <c r="G101" s="238" t="s">
        <v>173</v>
      </c>
      <c r="H101" s="239">
        <v>1024</v>
      </c>
      <c r="I101" s="240"/>
      <c r="J101" s="241">
        <f>ROUND(I101*H101,2)</f>
        <v>0</v>
      </c>
      <c r="K101" s="237" t="s">
        <v>162</v>
      </c>
      <c r="L101" s="72"/>
      <c r="M101" s="242" t="s">
        <v>21</v>
      </c>
      <c r="N101" s="243" t="s">
        <v>42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154</v>
      </c>
      <c r="AT101" s="24" t="s">
        <v>150</v>
      </c>
      <c r="AU101" s="24" t="s">
        <v>80</v>
      </c>
      <c r="AY101" s="24" t="s">
        <v>149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78</v>
      </c>
      <c r="BK101" s="246">
        <f>ROUND(I101*H101,2)</f>
        <v>0</v>
      </c>
      <c r="BL101" s="24" t="s">
        <v>154</v>
      </c>
      <c r="BM101" s="24" t="s">
        <v>391</v>
      </c>
    </row>
    <row r="102" s="1" customFormat="1">
      <c r="B102" s="46"/>
      <c r="C102" s="74"/>
      <c r="D102" s="247" t="s">
        <v>156</v>
      </c>
      <c r="E102" s="74"/>
      <c r="F102" s="248" t="s">
        <v>227</v>
      </c>
      <c r="G102" s="74"/>
      <c r="H102" s="74"/>
      <c r="I102" s="203"/>
      <c r="J102" s="74"/>
      <c r="K102" s="74"/>
      <c r="L102" s="72"/>
      <c r="M102" s="249"/>
      <c r="N102" s="47"/>
      <c r="O102" s="47"/>
      <c r="P102" s="47"/>
      <c r="Q102" s="47"/>
      <c r="R102" s="47"/>
      <c r="S102" s="47"/>
      <c r="T102" s="95"/>
      <c r="AT102" s="24" t="s">
        <v>156</v>
      </c>
      <c r="AU102" s="24" t="s">
        <v>80</v>
      </c>
    </row>
    <row r="103" s="12" customFormat="1">
      <c r="B103" s="250"/>
      <c r="C103" s="251"/>
      <c r="D103" s="247" t="s">
        <v>158</v>
      </c>
      <c r="E103" s="252" t="s">
        <v>21</v>
      </c>
      <c r="F103" s="253" t="s">
        <v>392</v>
      </c>
      <c r="G103" s="251"/>
      <c r="H103" s="254">
        <v>1024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AT103" s="260" t="s">
        <v>158</v>
      </c>
      <c r="AU103" s="260" t="s">
        <v>80</v>
      </c>
      <c r="AV103" s="12" t="s">
        <v>80</v>
      </c>
      <c r="AW103" s="12" t="s">
        <v>35</v>
      </c>
      <c r="AX103" s="12" t="s">
        <v>78</v>
      </c>
      <c r="AY103" s="260" t="s">
        <v>149</v>
      </c>
    </row>
    <row r="104" s="1" customFormat="1" ht="25.5" customHeight="1">
      <c r="B104" s="46"/>
      <c r="C104" s="235" t="s">
        <v>177</v>
      </c>
      <c r="D104" s="235" t="s">
        <v>150</v>
      </c>
      <c r="E104" s="236" t="s">
        <v>246</v>
      </c>
      <c r="F104" s="237" t="s">
        <v>247</v>
      </c>
      <c r="G104" s="238" t="s">
        <v>153</v>
      </c>
      <c r="H104" s="239">
        <v>6826.6670000000004</v>
      </c>
      <c r="I104" s="240"/>
      <c r="J104" s="241">
        <f>ROUND(I104*H104,2)</f>
        <v>0</v>
      </c>
      <c r="K104" s="237" t="s">
        <v>162</v>
      </c>
      <c r="L104" s="72"/>
      <c r="M104" s="242" t="s">
        <v>21</v>
      </c>
      <c r="N104" s="243" t="s">
        <v>42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154</v>
      </c>
      <c r="AT104" s="24" t="s">
        <v>150</v>
      </c>
      <c r="AU104" s="24" t="s">
        <v>80</v>
      </c>
      <c r="AY104" s="24" t="s">
        <v>149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78</v>
      </c>
      <c r="BK104" s="246">
        <f>ROUND(I104*H104,2)</f>
        <v>0</v>
      </c>
      <c r="BL104" s="24" t="s">
        <v>154</v>
      </c>
      <c r="BM104" s="24" t="s">
        <v>393</v>
      </c>
    </row>
    <row r="105" s="1" customFormat="1">
      <c r="B105" s="46"/>
      <c r="C105" s="74"/>
      <c r="D105" s="247" t="s">
        <v>156</v>
      </c>
      <c r="E105" s="74"/>
      <c r="F105" s="248" t="s">
        <v>249</v>
      </c>
      <c r="G105" s="74"/>
      <c r="H105" s="74"/>
      <c r="I105" s="203"/>
      <c r="J105" s="74"/>
      <c r="K105" s="74"/>
      <c r="L105" s="72"/>
      <c r="M105" s="249"/>
      <c r="N105" s="47"/>
      <c r="O105" s="47"/>
      <c r="P105" s="47"/>
      <c r="Q105" s="47"/>
      <c r="R105" s="47"/>
      <c r="S105" s="47"/>
      <c r="T105" s="95"/>
      <c r="AT105" s="24" t="s">
        <v>156</v>
      </c>
      <c r="AU105" s="24" t="s">
        <v>80</v>
      </c>
    </row>
    <row r="106" s="12" customFormat="1">
      <c r="B106" s="250"/>
      <c r="C106" s="251"/>
      <c r="D106" s="247" t="s">
        <v>158</v>
      </c>
      <c r="E106" s="252" t="s">
        <v>21</v>
      </c>
      <c r="F106" s="253" t="s">
        <v>394</v>
      </c>
      <c r="G106" s="251"/>
      <c r="H106" s="254">
        <v>6826.6670000000004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AT106" s="260" t="s">
        <v>158</v>
      </c>
      <c r="AU106" s="260" t="s">
        <v>80</v>
      </c>
      <c r="AV106" s="12" t="s">
        <v>80</v>
      </c>
      <c r="AW106" s="12" t="s">
        <v>35</v>
      </c>
      <c r="AX106" s="12" t="s">
        <v>78</v>
      </c>
      <c r="AY106" s="260" t="s">
        <v>149</v>
      </c>
    </row>
    <row r="107" s="1" customFormat="1" ht="25.5" customHeight="1">
      <c r="B107" s="46"/>
      <c r="C107" s="235" t="s">
        <v>183</v>
      </c>
      <c r="D107" s="235" t="s">
        <v>150</v>
      </c>
      <c r="E107" s="236" t="s">
        <v>252</v>
      </c>
      <c r="F107" s="237" t="s">
        <v>253</v>
      </c>
      <c r="G107" s="238" t="s">
        <v>153</v>
      </c>
      <c r="H107" s="239">
        <v>40425</v>
      </c>
      <c r="I107" s="240"/>
      <c r="J107" s="241">
        <f>ROUND(I107*H107,2)</f>
        <v>0</v>
      </c>
      <c r="K107" s="237" t="s">
        <v>162</v>
      </c>
      <c r="L107" s="72"/>
      <c r="M107" s="242" t="s">
        <v>21</v>
      </c>
      <c r="N107" s="243" t="s">
        <v>42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154</v>
      </c>
      <c r="AT107" s="24" t="s">
        <v>150</v>
      </c>
      <c r="AU107" s="24" t="s">
        <v>80</v>
      </c>
      <c r="AY107" s="24" t="s">
        <v>149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78</v>
      </c>
      <c r="BK107" s="246">
        <f>ROUND(I107*H107,2)</f>
        <v>0</v>
      </c>
      <c r="BL107" s="24" t="s">
        <v>154</v>
      </c>
      <c r="BM107" s="24" t="s">
        <v>395</v>
      </c>
    </row>
    <row r="108" s="12" customFormat="1">
      <c r="B108" s="250"/>
      <c r="C108" s="251"/>
      <c r="D108" s="247" t="s">
        <v>158</v>
      </c>
      <c r="E108" s="252" t="s">
        <v>21</v>
      </c>
      <c r="F108" s="253" t="s">
        <v>396</v>
      </c>
      <c r="G108" s="251"/>
      <c r="H108" s="254">
        <v>5120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AT108" s="260" t="s">
        <v>158</v>
      </c>
      <c r="AU108" s="260" t="s">
        <v>80</v>
      </c>
      <c r="AV108" s="12" t="s">
        <v>80</v>
      </c>
      <c r="AW108" s="12" t="s">
        <v>35</v>
      </c>
      <c r="AX108" s="12" t="s">
        <v>71</v>
      </c>
      <c r="AY108" s="260" t="s">
        <v>149</v>
      </c>
    </row>
    <row r="109" s="12" customFormat="1">
      <c r="B109" s="250"/>
      <c r="C109" s="251"/>
      <c r="D109" s="247" t="s">
        <v>158</v>
      </c>
      <c r="E109" s="252" t="s">
        <v>21</v>
      </c>
      <c r="F109" s="253" t="s">
        <v>397</v>
      </c>
      <c r="G109" s="251"/>
      <c r="H109" s="254">
        <v>12445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AT109" s="260" t="s">
        <v>158</v>
      </c>
      <c r="AU109" s="260" t="s">
        <v>80</v>
      </c>
      <c r="AV109" s="12" t="s">
        <v>80</v>
      </c>
      <c r="AW109" s="12" t="s">
        <v>35</v>
      </c>
      <c r="AX109" s="12" t="s">
        <v>71</v>
      </c>
      <c r="AY109" s="260" t="s">
        <v>149</v>
      </c>
    </row>
    <row r="110" s="12" customFormat="1">
      <c r="B110" s="250"/>
      <c r="C110" s="251"/>
      <c r="D110" s="247" t="s">
        <v>158</v>
      </c>
      <c r="E110" s="252" t="s">
        <v>21</v>
      </c>
      <c r="F110" s="253" t="s">
        <v>398</v>
      </c>
      <c r="G110" s="251"/>
      <c r="H110" s="254">
        <v>14625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AT110" s="260" t="s">
        <v>158</v>
      </c>
      <c r="AU110" s="260" t="s">
        <v>80</v>
      </c>
      <c r="AV110" s="12" t="s">
        <v>80</v>
      </c>
      <c r="AW110" s="12" t="s">
        <v>35</v>
      </c>
      <c r="AX110" s="12" t="s">
        <v>71</v>
      </c>
      <c r="AY110" s="260" t="s">
        <v>149</v>
      </c>
    </row>
    <row r="111" s="12" customFormat="1">
      <c r="B111" s="250"/>
      <c r="C111" s="251"/>
      <c r="D111" s="247" t="s">
        <v>158</v>
      </c>
      <c r="E111" s="252" t="s">
        <v>21</v>
      </c>
      <c r="F111" s="253" t="s">
        <v>399</v>
      </c>
      <c r="G111" s="251"/>
      <c r="H111" s="254">
        <v>8235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158</v>
      </c>
      <c r="AU111" s="260" t="s">
        <v>80</v>
      </c>
      <c r="AV111" s="12" t="s">
        <v>80</v>
      </c>
      <c r="AW111" s="12" t="s">
        <v>35</v>
      </c>
      <c r="AX111" s="12" t="s">
        <v>71</v>
      </c>
      <c r="AY111" s="260" t="s">
        <v>149</v>
      </c>
    </row>
    <row r="112" s="13" customFormat="1">
      <c r="B112" s="261"/>
      <c r="C112" s="262"/>
      <c r="D112" s="247" t="s">
        <v>158</v>
      </c>
      <c r="E112" s="263" t="s">
        <v>21</v>
      </c>
      <c r="F112" s="264" t="s">
        <v>206</v>
      </c>
      <c r="G112" s="262"/>
      <c r="H112" s="265">
        <v>40425</v>
      </c>
      <c r="I112" s="266"/>
      <c r="J112" s="262"/>
      <c r="K112" s="262"/>
      <c r="L112" s="267"/>
      <c r="M112" s="285"/>
      <c r="N112" s="286"/>
      <c r="O112" s="286"/>
      <c r="P112" s="286"/>
      <c r="Q112" s="286"/>
      <c r="R112" s="286"/>
      <c r="S112" s="286"/>
      <c r="T112" s="287"/>
      <c r="AT112" s="271" t="s">
        <v>158</v>
      </c>
      <c r="AU112" s="271" t="s">
        <v>80</v>
      </c>
      <c r="AV112" s="13" t="s">
        <v>154</v>
      </c>
      <c r="AW112" s="13" t="s">
        <v>35</v>
      </c>
      <c r="AX112" s="13" t="s">
        <v>78</v>
      </c>
      <c r="AY112" s="271" t="s">
        <v>149</v>
      </c>
    </row>
    <row r="113" s="1" customFormat="1" ht="6.96" customHeight="1">
      <c r="B113" s="67"/>
      <c r="C113" s="68"/>
      <c r="D113" s="68"/>
      <c r="E113" s="68"/>
      <c r="F113" s="68"/>
      <c r="G113" s="68"/>
      <c r="H113" s="68"/>
      <c r="I113" s="178"/>
      <c r="J113" s="68"/>
      <c r="K113" s="68"/>
      <c r="L113" s="72"/>
    </row>
  </sheetData>
  <sheetProtection sheet="1" autoFilter="0" formatColumns="0" formatRows="0" objects="1" scenarios="1" spinCount="100000" saltValue="1bcSU0vpvnNxxxh6ovlVqoBiPnjQfSWXxb6jw/C1YCrl5vV3qEXYdOcdqy6I3xS9cj57dJOI6zTTqTzdGCydig==" hashValue="F78X1VN1/bTWc35WckCpd8FksRt3c0mG325/b0061qHSLK7v6IXW4UTDHsYS1/Sp/OqFUI1h4Pf8f2lEgYLw/g==" algorithmName="SHA-512" password="CC35"/>
  <autoFilter ref="C83:K11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110</v>
      </c>
      <c r="G1" s="151" t="s">
        <v>111</v>
      </c>
      <c r="H1" s="151"/>
      <c r="I1" s="152"/>
      <c r="J1" s="151" t="s">
        <v>112</v>
      </c>
      <c r="K1" s="150" t="s">
        <v>113</v>
      </c>
      <c r="L1" s="151" t="s">
        <v>114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94</v>
      </c>
      <c r="AZ2" s="288" t="s">
        <v>400</v>
      </c>
      <c r="BA2" s="288" t="s">
        <v>401</v>
      </c>
      <c r="BB2" s="288" t="s">
        <v>402</v>
      </c>
      <c r="BC2" s="288" t="s">
        <v>403</v>
      </c>
      <c r="BD2" s="288" t="s">
        <v>165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  <c r="AZ3" s="288" t="s">
        <v>404</v>
      </c>
      <c r="BA3" s="288" t="s">
        <v>405</v>
      </c>
      <c r="BB3" s="288" t="s">
        <v>153</v>
      </c>
      <c r="BC3" s="288" t="s">
        <v>406</v>
      </c>
      <c r="BD3" s="288" t="s">
        <v>165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  <c r="AZ4" s="288" t="s">
        <v>407</v>
      </c>
      <c r="BA4" s="288" t="s">
        <v>408</v>
      </c>
      <c r="BB4" s="288" t="s">
        <v>153</v>
      </c>
      <c r="BC4" s="288" t="s">
        <v>409</v>
      </c>
      <c r="BD4" s="288" t="s">
        <v>165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  <c r="AZ5" s="288" t="s">
        <v>410</v>
      </c>
      <c r="BA5" s="288" t="s">
        <v>411</v>
      </c>
      <c r="BB5" s="288" t="s">
        <v>331</v>
      </c>
      <c r="BC5" s="288" t="s">
        <v>412</v>
      </c>
      <c r="BD5" s="288" t="s">
        <v>165</v>
      </c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  <c r="AZ6" s="288" t="s">
        <v>413</v>
      </c>
      <c r="BA6" s="288" t="s">
        <v>414</v>
      </c>
      <c r="BB6" s="288" t="s">
        <v>153</v>
      </c>
      <c r="BC6" s="288" t="s">
        <v>415</v>
      </c>
      <c r="BD6" s="288" t="s">
        <v>165</v>
      </c>
    </row>
    <row r="7" ht="16.5" customHeight="1">
      <c r="B7" s="28"/>
      <c r="C7" s="29"/>
      <c r="D7" s="29"/>
      <c r="E7" s="155" t="str">
        <f>'Rekapitulace stavby'!K6</f>
        <v>Lesopark Na Panském v Bohumíně</v>
      </c>
      <c r="F7" s="40"/>
      <c r="G7" s="40"/>
      <c r="H7" s="40"/>
      <c r="I7" s="154"/>
      <c r="J7" s="29"/>
      <c r="K7" s="31"/>
      <c r="AZ7" s="288" t="s">
        <v>416</v>
      </c>
      <c r="BA7" s="288" t="s">
        <v>417</v>
      </c>
      <c r="BB7" s="288" t="s">
        <v>402</v>
      </c>
      <c r="BC7" s="288" t="s">
        <v>418</v>
      </c>
      <c r="BD7" s="288" t="s">
        <v>165</v>
      </c>
    </row>
    <row r="8">
      <c r="B8" s="28"/>
      <c r="C8" s="29"/>
      <c r="D8" s="40" t="s">
        <v>116</v>
      </c>
      <c r="E8" s="29"/>
      <c r="F8" s="29"/>
      <c r="G8" s="29"/>
      <c r="H8" s="29"/>
      <c r="I8" s="154"/>
      <c r="J8" s="29"/>
      <c r="K8" s="31"/>
      <c r="AZ8" s="288" t="s">
        <v>419</v>
      </c>
      <c r="BA8" s="288" t="s">
        <v>420</v>
      </c>
      <c r="BB8" s="288" t="s">
        <v>402</v>
      </c>
      <c r="BC8" s="288" t="s">
        <v>421</v>
      </c>
      <c r="BD8" s="288" t="s">
        <v>165</v>
      </c>
    </row>
    <row r="9" s="1" customFormat="1" ht="16.5" customHeight="1">
      <c r="B9" s="46"/>
      <c r="C9" s="47"/>
      <c r="D9" s="47"/>
      <c r="E9" s="155" t="s">
        <v>422</v>
      </c>
      <c r="F9" s="47"/>
      <c r="G9" s="47"/>
      <c r="H9" s="47"/>
      <c r="I9" s="156"/>
      <c r="J9" s="47"/>
      <c r="K9" s="51"/>
      <c r="AZ9" s="288" t="s">
        <v>423</v>
      </c>
      <c r="BA9" s="288" t="s">
        <v>424</v>
      </c>
      <c r="BB9" s="288" t="s">
        <v>153</v>
      </c>
      <c r="BC9" s="288" t="s">
        <v>425</v>
      </c>
      <c r="BD9" s="288" t="s">
        <v>165</v>
      </c>
    </row>
    <row r="10" s="1" customFormat="1">
      <c r="B10" s="46"/>
      <c r="C10" s="47"/>
      <c r="D10" s="40" t="s">
        <v>118</v>
      </c>
      <c r="E10" s="47"/>
      <c r="F10" s="47"/>
      <c r="G10" s="47"/>
      <c r="H10" s="47"/>
      <c r="I10" s="156"/>
      <c r="J10" s="47"/>
      <c r="K10" s="51"/>
      <c r="AZ10" s="288" t="s">
        <v>426</v>
      </c>
      <c r="BA10" s="288" t="s">
        <v>427</v>
      </c>
      <c r="BB10" s="288" t="s">
        <v>402</v>
      </c>
      <c r="BC10" s="288" t="s">
        <v>245</v>
      </c>
      <c r="BD10" s="288" t="s">
        <v>165</v>
      </c>
    </row>
    <row r="11" s="1" customFormat="1" ht="36.96" customHeight="1">
      <c r="B11" s="46"/>
      <c r="C11" s="47"/>
      <c r="D11" s="47"/>
      <c r="E11" s="157" t="s">
        <v>428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429</v>
      </c>
      <c r="G14" s="47"/>
      <c r="H14" s="47"/>
      <c r="I14" s="158" t="s">
        <v>25</v>
      </c>
      <c r="J14" s="159" t="str">
        <f>'Rekapitulace stavby'!AN8</f>
        <v>19. 9. 2018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430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31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431</v>
      </c>
      <c r="F23" s="47"/>
      <c r="G23" s="47"/>
      <c r="H23" s="47"/>
      <c r="I23" s="158" t="s">
        <v>31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ROUND(J93,2)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ROUND(SUM(BE93:BE272), 2)</f>
        <v>0</v>
      </c>
      <c r="G32" s="47"/>
      <c r="H32" s="47"/>
      <c r="I32" s="170">
        <v>0.20999999999999999</v>
      </c>
      <c r="J32" s="169">
        <f>ROUND(ROUND((SUM(BE93:BE272)),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ROUND(SUM(BF93:BF272), 2)</f>
        <v>0</v>
      </c>
      <c r="G33" s="47"/>
      <c r="H33" s="47"/>
      <c r="I33" s="170">
        <v>0.14999999999999999</v>
      </c>
      <c r="J33" s="169">
        <f>ROUND(ROUND((SUM(BF93:BF272)),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ROUND(SUM(BG93:BG272),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ROUND(SUM(BH93:BH272),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ROUND(SUM(BI93:BI272),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120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Lesopark Na Panském v Bohumíně</v>
      </c>
      <c r="F47" s="40"/>
      <c r="G47" s="40"/>
      <c r="H47" s="40"/>
      <c r="I47" s="156"/>
      <c r="J47" s="47"/>
      <c r="K47" s="51"/>
    </row>
    <row r="48">
      <c r="B48" s="28"/>
      <c r="C48" s="40" t="s">
        <v>116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422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SO-02.01 - Uznatelné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k.ú. Nový Bohumín</v>
      </c>
      <c r="G53" s="47"/>
      <c r="H53" s="47"/>
      <c r="I53" s="158" t="s">
        <v>25</v>
      </c>
      <c r="J53" s="159" t="str">
        <f>IF(J14="","",J14)</f>
        <v>19. 9. 2018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Bohumín, Masarykova 158, 735 81 Bohumín</v>
      </c>
      <c r="G55" s="47"/>
      <c r="H55" s="47"/>
      <c r="I55" s="158" t="s">
        <v>34</v>
      </c>
      <c r="J55" s="44" t="str">
        <f>E23</f>
        <v>Atregia, s.r.o., Šebrov 215, 679 22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121</v>
      </c>
      <c r="D58" s="171"/>
      <c r="E58" s="171"/>
      <c r="F58" s="171"/>
      <c r="G58" s="171"/>
      <c r="H58" s="171"/>
      <c r="I58" s="185"/>
      <c r="J58" s="186" t="s">
        <v>122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123</v>
      </c>
      <c r="D60" s="47"/>
      <c r="E60" s="47"/>
      <c r="F60" s="47"/>
      <c r="G60" s="47"/>
      <c r="H60" s="47"/>
      <c r="I60" s="156"/>
      <c r="J60" s="167">
        <f>J93</f>
        <v>0</v>
      </c>
      <c r="K60" s="51"/>
      <c r="AU60" s="24" t="s">
        <v>124</v>
      </c>
    </row>
    <row r="61" s="8" customFormat="1" ht="24.96" customHeight="1">
      <c r="B61" s="189"/>
      <c r="C61" s="190"/>
      <c r="D61" s="191" t="s">
        <v>378</v>
      </c>
      <c r="E61" s="192"/>
      <c r="F61" s="192"/>
      <c r="G61" s="192"/>
      <c r="H61" s="192"/>
      <c r="I61" s="193"/>
      <c r="J61" s="194">
        <f>J94</f>
        <v>0</v>
      </c>
      <c r="K61" s="195"/>
    </row>
    <row r="62" s="9" customFormat="1" ht="19.92" customHeight="1">
      <c r="B62" s="196"/>
      <c r="C62" s="197"/>
      <c r="D62" s="198" t="s">
        <v>126</v>
      </c>
      <c r="E62" s="199"/>
      <c r="F62" s="199"/>
      <c r="G62" s="199"/>
      <c r="H62" s="199"/>
      <c r="I62" s="200"/>
      <c r="J62" s="201">
        <f>J95</f>
        <v>0</v>
      </c>
      <c r="K62" s="202"/>
    </row>
    <row r="63" s="9" customFormat="1" ht="19.92" customHeight="1">
      <c r="B63" s="196"/>
      <c r="C63" s="197"/>
      <c r="D63" s="198" t="s">
        <v>432</v>
      </c>
      <c r="E63" s="199"/>
      <c r="F63" s="199"/>
      <c r="G63" s="199"/>
      <c r="H63" s="199"/>
      <c r="I63" s="200"/>
      <c r="J63" s="201">
        <f>J103</f>
        <v>0</v>
      </c>
      <c r="K63" s="202"/>
    </row>
    <row r="64" s="9" customFormat="1" ht="14.88" customHeight="1">
      <c r="B64" s="196"/>
      <c r="C64" s="197"/>
      <c r="D64" s="198" t="s">
        <v>433</v>
      </c>
      <c r="E64" s="199"/>
      <c r="F64" s="199"/>
      <c r="G64" s="199"/>
      <c r="H64" s="199"/>
      <c r="I64" s="200"/>
      <c r="J64" s="201">
        <f>J104</f>
        <v>0</v>
      </c>
      <c r="K64" s="202"/>
    </row>
    <row r="65" s="9" customFormat="1" ht="14.88" customHeight="1">
      <c r="B65" s="196"/>
      <c r="C65" s="197"/>
      <c r="D65" s="198" t="s">
        <v>434</v>
      </c>
      <c r="E65" s="199"/>
      <c r="F65" s="199"/>
      <c r="G65" s="199"/>
      <c r="H65" s="199"/>
      <c r="I65" s="200"/>
      <c r="J65" s="201">
        <f>J107</f>
        <v>0</v>
      </c>
      <c r="K65" s="202"/>
    </row>
    <row r="66" s="9" customFormat="1" ht="14.88" customHeight="1">
      <c r="B66" s="196"/>
      <c r="C66" s="197"/>
      <c r="D66" s="198" t="s">
        <v>435</v>
      </c>
      <c r="E66" s="199"/>
      <c r="F66" s="199"/>
      <c r="G66" s="199"/>
      <c r="H66" s="199"/>
      <c r="I66" s="200"/>
      <c r="J66" s="201">
        <f>J116</f>
        <v>0</v>
      </c>
      <c r="K66" s="202"/>
    </row>
    <row r="67" s="9" customFormat="1" ht="21.84" customHeight="1">
      <c r="B67" s="196"/>
      <c r="C67" s="197"/>
      <c r="D67" s="198" t="s">
        <v>436</v>
      </c>
      <c r="E67" s="199"/>
      <c r="F67" s="199"/>
      <c r="G67" s="199"/>
      <c r="H67" s="199"/>
      <c r="I67" s="200"/>
      <c r="J67" s="201">
        <f>J180</f>
        <v>0</v>
      </c>
      <c r="K67" s="202"/>
    </row>
    <row r="68" s="9" customFormat="1" ht="21.84" customHeight="1">
      <c r="B68" s="196"/>
      <c r="C68" s="197"/>
      <c r="D68" s="198" t="s">
        <v>437</v>
      </c>
      <c r="E68" s="199"/>
      <c r="F68" s="199"/>
      <c r="G68" s="199"/>
      <c r="H68" s="199"/>
      <c r="I68" s="200"/>
      <c r="J68" s="201">
        <f>J181</f>
        <v>0</v>
      </c>
      <c r="K68" s="202"/>
    </row>
    <row r="69" s="9" customFormat="1" ht="21.84" customHeight="1">
      <c r="B69" s="196"/>
      <c r="C69" s="197"/>
      <c r="D69" s="198" t="s">
        <v>438</v>
      </c>
      <c r="E69" s="199"/>
      <c r="F69" s="199"/>
      <c r="G69" s="199"/>
      <c r="H69" s="199"/>
      <c r="I69" s="200"/>
      <c r="J69" s="201">
        <f>J193</f>
        <v>0</v>
      </c>
      <c r="K69" s="202"/>
    </row>
    <row r="70" s="9" customFormat="1" ht="14.88" customHeight="1">
      <c r="B70" s="196"/>
      <c r="C70" s="197"/>
      <c r="D70" s="198" t="s">
        <v>439</v>
      </c>
      <c r="E70" s="199"/>
      <c r="F70" s="199"/>
      <c r="G70" s="199"/>
      <c r="H70" s="199"/>
      <c r="I70" s="200"/>
      <c r="J70" s="201">
        <f>J214</f>
        <v>0</v>
      </c>
      <c r="K70" s="202"/>
    </row>
    <row r="71" s="9" customFormat="1" ht="19.92" customHeight="1">
      <c r="B71" s="196"/>
      <c r="C71" s="197"/>
      <c r="D71" s="198" t="s">
        <v>440</v>
      </c>
      <c r="E71" s="199"/>
      <c r="F71" s="199"/>
      <c r="G71" s="199"/>
      <c r="H71" s="199"/>
      <c r="I71" s="200"/>
      <c r="J71" s="201">
        <f>J240</f>
        <v>0</v>
      </c>
      <c r="K71" s="202"/>
    </row>
    <row r="72" s="1" customFormat="1" ht="21.84" customHeight="1">
      <c r="B72" s="46"/>
      <c r="C72" s="47"/>
      <c r="D72" s="47"/>
      <c r="E72" s="47"/>
      <c r="F72" s="47"/>
      <c r="G72" s="47"/>
      <c r="H72" s="47"/>
      <c r="I72" s="156"/>
      <c r="J72" s="47"/>
      <c r="K72" s="51"/>
    </row>
    <row r="73" s="1" customFormat="1" ht="6.96" customHeight="1">
      <c r="B73" s="67"/>
      <c r="C73" s="68"/>
      <c r="D73" s="68"/>
      <c r="E73" s="68"/>
      <c r="F73" s="68"/>
      <c r="G73" s="68"/>
      <c r="H73" s="68"/>
      <c r="I73" s="178"/>
      <c r="J73" s="68"/>
      <c r="K73" s="69"/>
    </row>
    <row r="77" s="1" customFormat="1" ht="6.96" customHeight="1">
      <c r="B77" s="70"/>
      <c r="C77" s="71"/>
      <c r="D77" s="71"/>
      <c r="E77" s="71"/>
      <c r="F77" s="71"/>
      <c r="G77" s="71"/>
      <c r="H77" s="71"/>
      <c r="I77" s="181"/>
      <c r="J77" s="71"/>
      <c r="K77" s="71"/>
      <c r="L77" s="72"/>
    </row>
    <row r="78" s="1" customFormat="1" ht="36.96" customHeight="1">
      <c r="B78" s="46"/>
      <c r="C78" s="73" t="s">
        <v>133</v>
      </c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4.4" customHeight="1">
      <c r="B80" s="46"/>
      <c r="C80" s="76" t="s">
        <v>18</v>
      </c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6.5" customHeight="1">
      <c r="B81" s="46"/>
      <c r="C81" s="74"/>
      <c r="D81" s="74"/>
      <c r="E81" s="204" t="str">
        <f>E7</f>
        <v>Lesopark Na Panském v Bohumíně</v>
      </c>
      <c r="F81" s="76"/>
      <c r="G81" s="76"/>
      <c r="H81" s="76"/>
      <c r="I81" s="203"/>
      <c r="J81" s="74"/>
      <c r="K81" s="74"/>
      <c r="L81" s="72"/>
    </row>
    <row r="82">
      <c r="B82" s="28"/>
      <c r="C82" s="76" t="s">
        <v>116</v>
      </c>
      <c r="D82" s="205"/>
      <c r="E82" s="205"/>
      <c r="F82" s="205"/>
      <c r="G82" s="205"/>
      <c r="H82" s="205"/>
      <c r="I82" s="148"/>
      <c r="J82" s="205"/>
      <c r="K82" s="205"/>
      <c r="L82" s="206"/>
    </row>
    <row r="83" s="1" customFormat="1" ht="16.5" customHeight="1">
      <c r="B83" s="46"/>
      <c r="C83" s="74"/>
      <c r="D83" s="74"/>
      <c r="E83" s="204" t="s">
        <v>422</v>
      </c>
      <c r="F83" s="74"/>
      <c r="G83" s="74"/>
      <c r="H83" s="74"/>
      <c r="I83" s="203"/>
      <c r="J83" s="74"/>
      <c r="K83" s="74"/>
      <c r="L83" s="72"/>
    </row>
    <row r="84" s="1" customFormat="1" ht="14.4" customHeight="1">
      <c r="B84" s="46"/>
      <c r="C84" s="76" t="s">
        <v>118</v>
      </c>
      <c r="D84" s="74"/>
      <c r="E84" s="74"/>
      <c r="F84" s="74"/>
      <c r="G84" s="74"/>
      <c r="H84" s="74"/>
      <c r="I84" s="203"/>
      <c r="J84" s="74"/>
      <c r="K84" s="74"/>
      <c r="L84" s="72"/>
    </row>
    <row r="85" s="1" customFormat="1" ht="17.25" customHeight="1">
      <c r="B85" s="46"/>
      <c r="C85" s="74"/>
      <c r="D85" s="74"/>
      <c r="E85" s="82" t="str">
        <f>E11</f>
        <v>SO-02.01 - Uznatelné náklady</v>
      </c>
      <c r="F85" s="74"/>
      <c r="G85" s="74"/>
      <c r="H85" s="74"/>
      <c r="I85" s="203"/>
      <c r="J85" s="74"/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203"/>
      <c r="J86" s="74"/>
      <c r="K86" s="74"/>
      <c r="L86" s="72"/>
    </row>
    <row r="87" s="1" customFormat="1" ht="18" customHeight="1">
      <c r="B87" s="46"/>
      <c r="C87" s="76" t="s">
        <v>23</v>
      </c>
      <c r="D87" s="74"/>
      <c r="E87" s="74"/>
      <c r="F87" s="207" t="str">
        <f>F14</f>
        <v>k.ú. Nový Bohumín</v>
      </c>
      <c r="G87" s="74"/>
      <c r="H87" s="74"/>
      <c r="I87" s="208" t="s">
        <v>25</v>
      </c>
      <c r="J87" s="85" t="str">
        <f>IF(J14="","",J14)</f>
        <v>19. 9. 2018</v>
      </c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203"/>
      <c r="J88" s="74"/>
      <c r="K88" s="74"/>
      <c r="L88" s="72"/>
    </row>
    <row r="89" s="1" customFormat="1">
      <c r="B89" s="46"/>
      <c r="C89" s="76" t="s">
        <v>27</v>
      </c>
      <c r="D89" s="74"/>
      <c r="E89" s="74"/>
      <c r="F89" s="207" t="str">
        <f>E17</f>
        <v>Město Bohumín, Masarykova 158, 735 81 Bohumín</v>
      </c>
      <c r="G89" s="74"/>
      <c r="H89" s="74"/>
      <c r="I89" s="208" t="s">
        <v>34</v>
      </c>
      <c r="J89" s="207" t="str">
        <f>E23</f>
        <v>Atregia, s.r.o., Šebrov 215, 679 22</v>
      </c>
      <c r="K89" s="74"/>
      <c r="L89" s="72"/>
    </row>
    <row r="90" s="1" customFormat="1" ht="14.4" customHeight="1">
      <c r="B90" s="46"/>
      <c r="C90" s="76" t="s">
        <v>32</v>
      </c>
      <c r="D90" s="74"/>
      <c r="E90" s="74"/>
      <c r="F90" s="207" t="str">
        <f>IF(E20="","",E20)</f>
        <v/>
      </c>
      <c r="G90" s="74"/>
      <c r="H90" s="74"/>
      <c r="I90" s="203"/>
      <c r="J90" s="74"/>
      <c r="K90" s="74"/>
      <c r="L90" s="72"/>
    </row>
    <row r="91" s="1" customFormat="1" ht="10.32" customHeight="1">
      <c r="B91" s="46"/>
      <c r="C91" s="74"/>
      <c r="D91" s="74"/>
      <c r="E91" s="74"/>
      <c r="F91" s="74"/>
      <c r="G91" s="74"/>
      <c r="H91" s="74"/>
      <c r="I91" s="203"/>
      <c r="J91" s="74"/>
      <c r="K91" s="74"/>
      <c r="L91" s="72"/>
    </row>
    <row r="92" s="10" customFormat="1" ht="29.28" customHeight="1">
      <c r="B92" s="209"/>
      <c r="C92" s="210" t="s">
        <v>134</v>
      </c>
      <c r="D92" s="211" t="s">
        <v>56</v>
      </c>
      <c r="E92" s="211" t="s">
        <v>52</v>
      </c>
      <c r="F92" s="211" t="s">
        <v>135</v>
      </c>
      <c r="G92" s="211" t="s">
        <v>136</v>
      </c>
      <c r="H92" s="211" t="s">
        <v>137</v>
      </c>
      <c r="I92" s="212" t="s">
        <v>138</v>
      </c>
      <c r="J92" s="211" t="s">
        <v>122</v>
      </c>
      <c r="K92" s="213" t="s">
        <v>139</v>
      </c>
      <c r="L92" s="214"/>
      <c r="M92" s="102" t="s">
        <v>140</v>
      </c>
      <c r="N92" s="103" t="s">
        <v>41</v>
      </c>
      <c r="O92" s="103" t="s">
        <v>141</v>
      </c>
      <c r="P92" s="103" t="s">
        <v>142</v>
      </c>
      <c r="Q92" s="103" t="s">
        <v>143</v>
      </c>
      <c r="R92" s="103" t="s">
        <v>144</v>
      </c>
      <c r="S92" s="103" t="s">
        <v>145</v>
      </c>
      <c r="T92" s="104" t="s">
        <v>146</v>
      </c>
    </row>
    <row r="93" s="1" customFormat="1" ht="29.28" customHeight="1">
      <c r="B93" s="46"/>
      <c r="C93" s="108" t="s">
        <v>123</v>
      </c>
      <c r="D93" s="74"/>
      <c r="E93" s="74"/>
      <c r="F93" s="74"/>
      <c r="G93" s="74"/>
      <c r="H93" s="74"/>
      <c r="I93" s="203"/>
      <c r="J93" s="215">
        <f>BK93</f>
        <v>0</v>
      </c>
      <c r="K93" s="74"/>
      <c r="L93" s="72"/>
      <c r="M93" s="105"/>
      <c r="N93" s="106"/>
      <c r="O93" s="106"/>
      <c r="P93" s="216">
        <f>P94</f>
        <v>0</v>
      </c>
      <c r="Q93" s="106"/>
      <c r="R93" s="216">
        <f>R94</f>
        <v>184.59466860000001</v>
      </c>
      <c r="S93" s="106"/>
      <c r="T93" s="217">
        <f>T94</f>
        <v>0</v>
      </c>
      <c r="AT93" s="24" t="s">
        <v>70</v>
      </c>
      <c r="AU93" s="24" t="s">
        <v>124</v>
      </c>
      <c r="BK93" s="218">
        <f>BK94</f>
        <v>0</v>
      </c>
    </row>
    <row r="94" s="11" customFormat="1" ht="37.44001" customHeight="1">
      <c r="B94" s="219"/>
      <c r="C94" s="220"/>
      <c r="D94" s="221" t="s">
        <v>70</v>
      </c>
      <c r="E94" s="222" t="s">
        <v>147</v>
      </c>
      <c r="F94" s="222" t="s">
        <v>379</v>
      </c>
      <c r="G94" s="220"/>
      <c r="H94" s="220"/>
      <c r="I94" s="223"/>
      <c r="J94" s="224">
        <f>BK94</f>
        <v>0</v>
      </c>
      <c r="K94" s="220"/>
      <c r="L94" s="225"/>
      <c r="M94" s="226"/>
      <c r="N94" s="227"/>
      <c r="O94" s="227"/>
      <c r="P94" s="228">
        <f>P95+P103+P240</f>
        <v>0</v>
      </c>
      <c r="Q94" s="227"/>
      <c r="R94" s="228">
        <f>R95+R103+R240</f>
        <v>184.59466860000001</v>
      </c>
      <c r="S94" s="227"/>
      <c r="T94" s="229">
        <f>T95+T103+T240</f>
        <v>0</v>
      </c>
      <c r="AR94" s="230" t="s">
        <v>78</v>
      </c>
      <c r="AT94" s="231" t="s">
        <v>70</v>
      </c>
      <c r="AU94" s="231" t="s">
        <v>71</v>
      </c>
      <c r="AY94" s="230" t="s">
        <v>149</v>
      </c>
      <c r="BK94" s="232">
        <f>BK95+BK103+BK240</f>
        <v>0</v>
      </c>
    </row>
    <row r="95" s="11" customFormat="1" ht="19.92" customHeight="1">
      <c r="B95" s="219"/>
      <c r="C95" s="220"/>
      <c r="D95" s="221" t="s">
        <v>70</v>
      </c>
      <c r="E95" s="233" t="s">
        <v>78</v>
      </c>
      <c r="F95" s="233" t="s">
        <v>76</v>
      </c>
      <c r="G95" s="220"/>
      <c r="H95" s="220"/>
      <c r="I95" s="223"/>
      <c r="J95" s="234">
        <f>BK95</f>
        <v>0</v>
      </c>
      <c r="K95" s="220"/>
      <c r="L95" s="225"/>
      <c r="M95" s="226"/>
      <c r="N95" s="227"/>
      <c r="O95" s="227"/>
      <c r="P95" s="228">
        <f>SUM(P96:P102)</f>
        <v>0</v>
      </c>
      <c r="Q95" s="227"/>
      <c r="R95" s="228">
        <f>SUM(R96:R102)</f>
        <v>0</v>
      </c>
      <c r="S95" s="227"/>
      <c r="T95" s="229">
        <f>SUM(T96:T102)</f>
        <v>0</v>
      </c>
      <c r="AR95" s="230" t="s">
        <v>78</v>
      </c>
      <c r="AT95" s="231" t="s">
        <v>70</v>
      </c>
      <c r="AU95" s="231" t="s">
        <v>78</v>
      </c>
      <c r="AY95" s="230" t="s">
        <v>149</v>
      </c>
      <c r="BK95" s="232">
        <f>SUM(BK96:BK102)</f>
        <v>0</v>
      </c>
    </row>
    <row r="96" s="1" customFormat="1" ht="25.5" customHeight="1">
      <c r="B96" s="46"/>
      <c r="C96" s="235" t="s">
        <v>78</v>
      </c>
      <c r="D96" s="235" t="s">
        <v>150</v>
      </c>
      <c r="E96" s="236" t="s">
        <v>441</v>
      </c>
      <c r="F96" s="237" t="s">
        <v>442</v>
      </c>
      <c r="G96" s="238" t="s">
        <v>153</v>
      </c>
      <c r="H96" s="239">
        <v>91800</v>
      </c>
      <c r="I96" s="240"/>
      <c r="J96" s="241">
        <f>ROUND(I96*H96,2)</f>
        <v>0</v>
      </c>
      <c r="K96" s="237" t="s">
        <v>162</v>
      </c>
      <c r="L96" s="72"/>
      <c r="M96" s="242" t="s">
        <v>21</v>
      </c>
      <c r="N96" s="243" t="s">
        <v>42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154</v>
      </c>
      <c r="AT96" s="24" t="s">
        <v>150</v>
      </c>
      <c r="AU96" s="24" t="s">
        <v>80</v>
      </c>
      <c r="AY96" s="24" t="s">
        <v>149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78</v>
      </c>
      <c r="BK96" s="246">
        <f>ROUND(I96*H96,2)</f>
        <v>0</v>
      </c>
      <c r="BL96" s="24" t="s">
        <v>154</v>
      </c>
      <c r="BM96" s="24" t="s">
        <v>443</v>
      </c>
    </row>
    <row r="97" s="12" customFormat="1">
      <c r="B97" s="250"/>
      <c r="C97" s="251"/>
      <c r="D97" s="247" t="s">
        <v>158</v>
      </c>
      <c r="E97" s="252" t="s">
        <v>21</v>
      </c>
      <c r="F97" s="253" t="s">
        <v>407</v>
      </c>
      <c r="G97" s="251"/>
      <c r="H97" s="254">
        <v>91800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158</v>
      </c>
      <c r="AU97" s="260" t="s">
        <v>80</v>
      </c>
      <c r="AV97" s="12" t="s">
        <v>80</v>
      </c>
      <c r="AW97" s="12" t="s">
        <v>35</v>
      </c>
      <c r="AX97" s="12" t="s">
        <v>78</v>
      </c>
      <c r="AY97" s="260" t="s">
        <v>149</v>
      </c>
    </row>
    <row r="98" s="1" customFormat="1" ht="16.5" customHeight="1">
      <c r="B98" s="46"/>
      <c r="C98" s="235" t="s">
        <v>80</v>
      </c>
      <c r="D98" s="235" t="s">
        <v>150</v>
      </c>
      <c r="E98" s="236" t="s">
        <v>444</v>
      </c>
      <c r="F98" s="237" t="s">
        <v>445</v>
      </c>
      <c r="G98" s="238" t="s">
        <v>173</v>
      </c>
      <c r="H98" s="239">
        <v>4590</v>
      </c>
      <c r="I98" s="240"/>
      <c r="J98" s="241">
        <f>ROUND(I98*H98,2)</f>
        <v>0</v>
      </c>
      <c r="K98" s="237" t="s">
        <v>446</v>
      </c>
      <c r="L98" s="72"/>
      <c r="M98" s="242" t="s">
        <v>21</v>
      </c>
      <c r="N98" s="243" t="s">
        <v>42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154</v>
      </c>
      <c r="AT98" s="24" t="s">
        <v>150</v>
      </c>
      <c r="AU98" s="24" t="s">
        <v>80</v>
      </c>
      <c r="AY98" s="24" t="s">
        <v>149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78</v>
      </c>
      <c r="BK98" s="246">
        <f>ROUND(I98*H98,2)</f>
        <v>0</v>
      </c>
      <c r="BL98" s="24" t="s">
        <v>154</v>
      </c>
      <c r="BM98" s="24" t="s">
        <v>447</v>
      </c>
    </row>
    <row r="99" s="12" customFormat="1">
      <c r="B99" s="250"/>
      <c r="C99" s="251"/>
      <c r="D99" s="247" t="s">
        <v>158</v>
      </c>
      <c r="E99" s="252" t="s">
        <v>21</v>
      </c>
      <c r="F99" s="253" t="s">
        <v>448</v>
      </c>
      <c r="G99" s="251"/>
      <c r="H99" s="254">
        <v>4590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AT99" s="260" t="s">
        <v>158</v>
      </c>
      <c r="AU99" s="260" t="s">
        <v>80</v>
      </c>
      <c r="AV99" s="12" t="s">
        <v>80</v>
      </c>
      <c r="AW99" s="12" t="s">
        <v>35</v>
      </c>
      <c r="AX99" s="12" t="s">
        <v>71</v>
      </c>
      <c r="AY99" s="260" t="s">
        <v>149</v>
      </c>
    </row>
    <row r="100" s="13" customFormat="1">
      <c r="B100" s="261"/>
      <c r="C100" s="262"/>
      <c r="D100" s="247" t="s">
        <v>158</v>
      </c>
      <c r="E100" s="263" t="s">
        <v>449</v>
      </c>
      <c r="F100" s="264" t="s">
        <v>206</v>
      </c>
      <c r="G100" s="262"/>
      <c r="H100" s="265">
        <v>4590</v>
      </c>
      <c r="I100" s="266"/>
      <c r="J100" s="262"/>
      <c r="K100" s="262"/>
      <c r="L100" s="267"/>
      <c r="M100" s="268"/>
      <c r="N100" s="269"/>
      <c r="O100" s="269"/>
      <c r="P100" s="269"/>
      <c r="Q100" s="269"/>
      <c r="R100" s="269"/>
      <c r="S100" s="269"/>
      <c r="T100" s="270"/>
      <c r="AT100" s="271" t="s">
        <v>158</v>
      </c>
      <c r="AU100" s="271" t="s">
        <v>80</v>
      </c>
      <c r="AV100" s="13" t="s">
        <v>154</v>
      </c>
      <c r="AW100" s="13" t="s">
        <v>35</v>
      </c>
      <c r="AX100" s="13" t="s">
        <v>78</v>
      </c>
      <c r="AY100" s="271" t="s">
        <v>149</v>
      </c>
    </row>
    <row r="101" s="1" customFormat="1" ht="16.5" customHeight="1">
      <c r="B101" s="46"/>
      <c r="C101" s="235" t="s">
        <v>165</v>
      </c>
      <c r="D101" s="235" t="s">
        <v>150</v>
      </c>
      <c r="E101" s="236" t="s">
        <v>450</v>
      </c>
      <c r="F101" s="237" t="s">
        <v>451</v>
      </c>
      <c r="G101" s="238" t="s">
        <v>291</v>
      </c>
      <c r="H101" s="239">
        <v>2524.5</v>
      </c>
      <c r="I101" s="240"/>
      <c r="J101" s="241">
        <f>ROUND(I101*H101,2)</f>
        <v>0</v>
      </c>
      <c r="K101" s="237" t="s">
        <v>446</v>
      </c>
      <c r="L101" s="72"/>
      <c r="M101" s="242" t="s">
        <v>21</v>
      </c>
      <c r="N101" s="243" t="s">
        <v>42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154</v>
      </c>
      <c r="AT101" s="24" t="s">
        <v>150</v>
      </c>
      <c r="AU101" s="24" t="s">
        <v>80</v>
      </c>
      <c r="AY101" s="24" t="s">
        <v>149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78</v>
      </c>
      <c r="BK101" s="246">
        <f>ROUND(I101*H101,2)</f>
        <v>0</v>
      </c>
      <c r="BL101" s="24" t="s">
        <v>154</v>
      </c>
      <c r="BM101" s="24" t="s">
        <v>452</v>
      </c>
    </row>
    <row r="102" s="12" customFormat="1">
      <c r="B102" s="250"/>
      <c r="C102" s="251"/>
      <c r="D102" s="247" t="s">
        <v>158</v>
      </c>
      <c r="E102" s="252" t="s">
        <v>21</v>
      </c>
      <c r="F102" s="253" t="s">
        <v>453</v>
      </c>
      <c r="G102" s="251"/>
      <c r="H102" s="254">
        <v>2524.5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AT102" s="260" t="s">
        <v>158</v>
      </c>
      <c r="AU102" s="260" t="s">
        <v>80</v>
      </c>
      <c r="AV102" s="12" t="s">
        <v>80</v>
      </c>
      <c r="AW102" s="12" t="s">
        <v>35</v>
      </c>
      <c r="AX102" s="12" t="s">
        <v>78</v>
      </c>
      <c r="AY102" s="260" t="s">
        <v>149</v>
      </c>
    </row>
    <row r="103" s="11" customFormat="1" ht="29.88" customHeight="1">
      <c r="B103" s="219"/>
      <c r="C103" s="220"/>
      <c r="D103" s="221" t="s">
        <v>70</v>
      </c>
      <c r="E103" s="233" t="s">
        <v>454</v>
      </c>
      <c r="F103" s="233" t="s">
        <v>455</v>
      </c>
      <c r="G103" s="220"/>
      <c r="H103" s="220"/>
      <c r="I103" s="223"/>
      <c r="J103" s="234">
        <f>BK103</f>
        <v>0</v>
      </c>
      <c r="K103" s="220"/>
      <c r="L103" s="225"/>
      <c r="M103" s="226"/>
      <c r="N103" s="227"/>
      <c r="O103" s="227"/>
      <c r="P103" s="228">
        <f>P104+P107+P116+P214</f>
        <v>0</v>
      </c>
      <c r="Q103" s="227"/>
      <c r="R103" s="228">
        <f>R104+R107+R116+R214</f>
        <v>130.2186686</v>
      </c>
      <c r="S103" s="227"/>
      <c r="T103" s="229">
        <f>T104+T107+T116+T214</f>
        <v>0</v>
      </c>
      <c r="AR103" s="230" t="s">
        <v>154</v>
      </c>
      <c r="AT103" s="231" t="s">
        <v>70</v>
      </c>
      <c r="AU103" s="231" t="s">
        <v>78</v>
      </c>
      <c r="AY103" s="230" t="s">
        <v>149</v>
      </c>
      <c r="BK103" s="232">
        <f>BK104+BK107+BK116+BK214</f>
        <v>0</v>
      </c>
    </row>
    <row r="104" s="11" customFormat="1" ht="14.88" customHeight="1">
      <c r="B104" s="219"/>
      <c r="C104" s="220"/>
      <c r="D104" s="221" t="s">
        <v>70</v>
      </c>
      <c r="E104" s="233" t="s">
        <v>362</v>
      </c>
      <c r="F104" s="233" t="s">
        <v>363</v>
      </c>
      <c r="G104" s="220"/>
      <c r="H104" s="220"/>
      <c r="I104" s="223"/>
      <c r="J104" s="234">
        <f>BK104</f>
        <v>0</v>
      </c>
      <c r="K104" s="220"/>
      <c r="L104" s="225"/>
      <c r="M104" s="226"/>
      <c r="N104" s="227"/>
      <c r="O104" s="227"/>
      <c r="P104" s="228">
        <f>SUM(P105:P106)</f>
        <v>0</v>
      </c>
      <c r="Q104" s="227"/>
      <c r="R104" s="228">
        <f>SUM(R105:R106)</f>
        <v>0</v>
      </c>
      <c r="S104" s="227"/>
      <c r="T104" s="229">
        <f>SUM(T105:T106)</f>
        <v>0</v>
      </c>
      <c r="AR104" s="230" t="s">
        <v>78</v>
      </c>
      <c r="AT104" s="231" t="s">
        <v>70</v>
      </c>
      <c r="AU104" s="231" t="s">
        <v>80</v>
      </c>
      <c r="AY104" s="230" t="s">
        <v>149</v>
      </c>
      <c r="BK104" s="232">
        <f>SUM(BK105:BK106)</f>
        <v>0</v>
      </c>
    </row>
    <row r="105" s="1" customFormat="1" ht="25.5" customHeight="1">
      <c r="B105" s="46"/>
      <c r="C105" s="235" t="s">
        <v>456</v>
      </c>
      <c r="D105" s="235" t="s">
        <v>150</v>
      </c>
      <c r="E105" s="236" t="s">
        <v>457</v>
      </c>
      <c r="F105" s="237" t="s">
        <v>458</v>
      </c>
      <c r="G105" s="238" t="s">
        <v>291</v>
      </c>
      <c r="H105" s="239">
        <v>184.41900000000001</v>
      </c>
      <c r="I105" s="240"/>
      <c r="J105" s="241">
        <f>ROUND(I105*H105,2)</f>
        <v>0</v>
      </c>
      <c r="K105" s="237" t="s">
        <v>162</v>
      </c>
      <c r="L105" s="72"/>
      <c r="M105" s="242" t="s">
        <v>21</v>
      </c>
      <c r="N105" s="243" t="s">
        <v>42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154</v>
      </c>
      <c r="AT105" s="24" t="s">
        <v>150</v>
      </c>
      <c r="AU105" s="24" t="s">
        <v>165</v>
      </c>
      <c r="AY105" s="24" t="s">
        <v>149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78</v>
      </c>
      <c r="BK105" s="246">
        <f>ROUND(I105*H105,2)</f>
        <v>0</v>
      </c>
      <c r="BL105" s="24" t="s">
        <v>154</v>
      </c>
      <c r="BM105" s="24" t="s">
        <v>459</v>
      </c>
    </row>
    <row r="106" s="1" customFormat="1" ht="25.5" customHeight="1">
      <c r="B106" s="46"/>
      <c r="C106" s="235" t="s">
        <v>460</v>
      </c>
      <c r="D106" s="235" t="s">
        <v>150</v>
      </c>
      <c r="E106" s="236" t="s">
        <v>461</v>
      </c>
      <c r="F106" s="237" t="s">
        <v>462</v>
      </c>
      <c r="G106" s="238" t="s">
        <v>291</v>
      </c>
      <c r="H106" s="239">
        <v>184.41900000000001</v>
      </c>
      <c r="I106" s="240"/>
      <c r="J106" s="241">
        <f>ROUND(I106*H106,2)</f>
        <v>0</v>
      </c>
      <c r="K106" s="237" t="s">
        <v>162</v>
      </c>
      <c r="L106" s="72"/>
      <c r="M106" s="242" t="s">
        <v>21</v>
      </c>
      <c r="N106" s="243" t="s">
        <v>42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154</v>
      </c>
      <c r="AT106" s="24" t="s">
        <v>150</v>
      </c>
      <c r="AU106" s="24" t="s">
        <v>165</v>
      </c>
      <c r="AY106" s="24" t="s">
        <v>149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78</v>
      </c>
      <c r="BK106" s="246">
        <f>ROUND(I106*H106,2)</f>
        <v>0</v>
      </c>
      <c r="BL106" s="24" t="s">
        <v>154</v>
      </c>
      <c r="BM106" s="24" t="s">
        <v>463</v>
      </c>
    </row>
    <row r="107" s="11" customFormat="1" ht="22.32" customHeight="1">
      <c r="B107" s="219"/>
      <c r="C107" s="220"/>
      <c r="D107" s="221" t="s">
        <v>70</v>
      </c>
      <c r="E107" s="233" t="s">
        <v>464</v>
      </c>
      <c r="F107" s="233" t="s">
        <v>465</v>
      </c>
      <c r="G107" s="220"/>
      <c r="H107" s="220"/>
      <c r="I107" s="223"/>
      <c r="J107" s="234">
        <f>BK107</f>
        <v>0</v>
      </c>
      <c r="K107" s="220"/>
      <c r="L107" s="225"/>
      <c r="M107" s="226"/>
      <c r="N107" s="227"/>
      <c r="O107" s="227"/>
      <c r="P107" s="228">
        <f>SUM(P108:P115)</f>
        <v>0</v>
      </c>
      <c r="Q107" s="227"/>
      <c r="R107" s="228">
        <f>SUM(R108:R115)</f>
        <v>0</v>
      </c>
      <c r="S107" s="227"/>
      <c r="T107" s="229">
        <f>SUM(T108:T115)</f>
        <v>0</v>
      </c>
      <c r="AR107" s="230" t="s">
        <v>154</v>
      </c>
      <c r="AT107" s="231" t="s">
        <v>70</v>
      </c>
      <c r="AU107" s="231" t="s">
        <v>80</v>
      </c>
      <c r="AY107" s="230" t="s">
        <v>149</v>
      </c>
      <c r="BK107" s="232">
        <f>SUM(BK108:BK115)</f>
        <v>0</v>
      </c>
    </row>
    <row r="108" s="1" customFormat="1" ht="16.5" customHeight="1">
      <c r="B108" s="46"/>
      <c r="C108" s="235" t="s">
        <v>189</v>
      </c>
      <c r="D108" s="235" t="s">
        <v>150</v>
      </c>
      <c r="E108" s="236" t="s">
        <v>466</v>
      </c>
      <c r="F108" s="237" t="s">
        <v>467</v>
      </c>
      <c r="G108" s="238" t="s">
        <v>153</v>
      </c>
      <c r="H108" s="239">
        <v>14555</v>
      </c>
      <c r="I108" s="240"/>
      <c r="J108" s="241">
        <f>ROUND(I108*H108,2)</f>
        <v>0</v>
      </c>
      <c r="K108" s="237" t="s">
        <v>162</v>
      </c>
      <c r="L108" s="72"/>
      <c r="M108" s="242" t="s">
        <v>21</v>
      </c>
      <c r="N108" s="243" t="s">
        <v>42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154</v>
      </c>
      <c r="AT108" s="24" t="s">
        <v>150</v>
      </c>
      <c r="AU108" s="24" t="s">
        <v>165</v>
      </c>
      <c r="AY108" s="24" t="s">
        <v>149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78</v>
      </c>
      <c r="BK108" s="246">
        <f>ROUND(I108*H108,2)</f>
        <v>0</v>
      </c>
      <c r="BL108" s="24" t="s">
        <v>154</v>
      </c>
      <c r="BM108" s="24" t="s">
        <v>468</v>
      </c>
    </row>
    <row r="109" s="12" customFormat="1">
      <c r="B109" s="250"/>
      <c r="C109" s="251"/>
      <c r="D109" s="247" t="s">
        <v>158</v>
      </c>
      <c r="E109" s="252" t="s">
        <v>21</v>
      </c>
      <c r="F109" s="253" t="s">
        <v>423</v>
      </c>
      <c r="G109" s="251"/>
      <c r="H109" s="254">
        <v>14555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AT109" s="260" t="s">
        <v>158</v>
      </c>
      <c r="AU109" s="260" t="s">
        <v>165</v>
      </c>
      <c r="AV109" s="12" t="s">
        <v>80</v>
      </c>
      <c r="AW109" s="12" t="s">
        <v>35</v>
      </c>
      <c r="AX109" s="12" t="s">
        <v>78</v>
      </c>
      <c r="AY109" s="260" t="s">
        <v>149</v>
      </c>
    </row>
    <row r="110" s="1" customFormat="1" ht="16.5" customHeight="1">
      <c r="B110" s="46"/>
      <c r="C110" s="235" t="s">
        <v>183</v>
      </c>
      <c r="D110" s="235" t="s">
        <v>150</v>
      </c>
      <c r="E110" s="236" t="s">
        <v>269</v>
      </c>
      <c r="F110" s="237" t="s">
        <v>270</v>
      </c>
      <c r="G110" s="238" t="s">
        <v>153</v>
      </c>
      <c r="H110" s="239">
        <v>77245</v>
      </c>
      <c r="I110" s="240"/>
      <c r="J110" s="241">
        <f>ROUND(I110*H110,2)</f>
        <v>0</v>
      </c>
      <c r="K110" s="237" t="s">
        <v>162</v>
      </c>
      <c r="L110" s="72"/>
      <c r="M110" s="242" t="s">
        <v>21</v>
      </c>
      <c r="N110" s="243" t="s">
        <v>42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154</v>
      </c>
      <c r="AT110" s="24" t="s">
        <v>150</v>
      </c>
      <c r="AU110" s="24" t="s">
        <v>165</v>
      </c>
      <c r="AY110" s="24" t="s">
        <v>149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78</v>
      </c>
      <c r="BK110" s="246">
        <f>ROUND(I110*H110,2)</f>
        <v>0</v>
      </c>
      <c r="BL110" s="24" t="s">
        <v>154</v>
      </c>
      <c r="BM110" s="24" t="s">
        <v>469</v>
      </c>
    </row>
    <row r="111" s="12" customFormat="1">
      <c r="B111" s="250"/>
      <c r="C111" s="251"/>
      <c r="D111" s="247" t="s">
        <v>158</v>
      </c>
      <c r="E111" s="252" t="s">
        <v>21</v>
      </c>
      <c r="F111" s="253" t="s">
        <v>413</v>
      </c>
      <c r="G111" s="251"/>
      <c r="H111" s="254">
        <v>77245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158</v>
      </c>
      <c r="AU111" s="260" t="s">
        <v>165</v>
      </c>
      <c r="AV111" s="12" t="s">
        <v>80</v>
      </c>
      <c r="AW111" s="12" t="s">
        <v>35</v>
      </c>
      <c r="AX111" s="12" t="s">
        <v>78</v>
      </c>
      <c r="AY111" s="260" t="s">
        <v>149</v>
      </c>
    </row>
    <row r="112" s="1" customFormat="1" ht="25.5" customHeight="1">
      <c r="B112" s="46"/>
      <c r="C112" s="235" t="s">
        <v>154</v>
      </c>
      <c r="D112" s="235" t="s">
        <v>150</v>
      </c>
      <c r="E112" s="236" t="s">
        <v>470</v>
      </c>
      <c r="F112" s="237" t="s">
        <v>471</v>
      </c>
      <c r="G112" s="238" t="s">
        <v>276</v>
      </c>
      <c r="H112" s="239">
        <v>7.7249999999999996</v>
      </c>
      <c r="I112" s="240"/>
      <c r="J112" s="241">
        <f>ROUND(I112*H112,2)</f>
        <v>0</v>
      </c>
      <c r="K112" s="237" t="s">
        <v>162</v>
      </c>
      <c r="L112" s="72"/>
      <c r="M112" s="242" t="s">
        <v>21</v>
      </c>
      <c r="N112" s="243" t="s">
        <v>42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154</v>
      </c>
      <c r="AT112" s="24" t="s">
        <v>150</v>
      </c>
      <c r="AU112" s="24" t="s">
        <v>165</v>
      </c>
      <c r="AY112" s="24" t="s">
        <v>149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78</v>
      </c>
      <c r="BK112" s="246">
        <f>ROUND(I112*H112,2)</f>
        <v>0</v>
      </c>
      <c r="BL112" s="24" t="s">
        <v>154</v>
      </c>
      <c r="BM112" s="24" t="s">
        <v>472</v>
      </c>
    </row>
    <row r="113" s="12" customFormat="1">
      <c r="B113" s="250"/>
      <c r="C113" s="251"/>
      <c r="D113" s="247" t="s">
        <v>158</v>
      </c>
      <c r="E113" s="252" t="s">
        <v>21</v>
      </c>
      <c r="F113" s="253" t="s">
        <v>473</v>
      </c>
      <c r="G113" s="251"/>
      <c r="H113" s="254">
        <v>7.7249999999999996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AT113" s="260" t="s">
        <v>158</v>
      </c>
      <c r="AU113" s="260" t="s">
        <v>165</v>
      </c>
      <c r="AV113" s="12" t="s">
        <v>80</v>
      </c>
      <c r="AW113" s="12" t="s">
        <v>35</v>
      </c>
      <c r="AX113" s="12" t="s">
        <v>78</v>
      </c>
      <c r="AY113" s="260" t="s">
        <v>149</v>
      </c>
    </row>
    <row r="114" s="1" customFormat="1" ht="25.5" customHeight="1">
      <c r="B114" s="46"/>
      <c r="C114" s="235" t="s">
        <v>177</v>
      </c>
      <c r="D114" s="235" t="s">
        <v>150</v>
      </c>
      <c r="E114" s="236" t="s">
        <v>474</v>
      </c>
      <c r="F114" s="237" t="s">
        <v>475</v>
      </c>
      <c r="G114" s="238" t="s">
        <v>276</v>
      </c>
      <c r="H114" s="239">
        <v>7.7249999999999996</v>
      </c>
      <c r="I114" s="240"/>
      <c r="J114" s="241">
        <f>ROUND(I114*H114,2)</f>
        <v>0</v>
      </c>
      <c r="K114" s="237" t="s">
        <v>162</v>
      </c>
      <c r="L114" s="72"/>
      <c r="M114" s="242" t="s">
        <v>21</v>
      </c>
      <c r="N114" s="243" t="s">
        <v>42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154</v>
      </c>
      <c r="AT114" s="24" t="s">
        <v>150</v>
      </c>
      <c r="AU114" s="24" t="s">
        <v>165</v>
      </c>
      <c r="AY114" s="24" t="s">
        <v>149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78</v>
      </c>
      <c r="BK114" s="246">
        <f>ROUND(I114*H114,2)</f>
        <v>0</v>
      </c>
      <c r="BL114" s="24" t="s">
        <v>154</v>
      </c>
      <c r="BM114" s="24" t="s">
        <v>476</v>
      </c>
    </row>
    <row r="115" s="12" customFormat="1">
      <c r="B115" s="250"/>
      <c r="C115" s="251"/>
      <c r="D115" s="247" t="s">
        <v>158</v>
      </c>
      <c r="E115" s="252" t="s">
        <v>21</v>
      </c>
      <c r="F115" s="253" t="s">
        <v>473</v>
      </c>
      <c r="G115" s="251"/>
      <c r="H115" s="254">
        <v>7.7249999999999996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AT115" s="260" t="s">
        <v>158</v>
      </c>
      <c r="AU115" s="260" t="s">
        <v>165</v>
      </c>
      <c r="AV115" s="12" t="s">
        <v>80</v>
      </c>
      <c r="AW115" s="12" t="s">
        <v>35</v>
      </c>
      <c r="AX115" s="12" t="s">
        <v>78</v>
      </c>
      <c r="AY115" s="260" t="s">
        <v>149</v>
      </c>
    </row>
    <row r="116" s="11" customFormat="1" ht="22.32" customHeight="1">
      <c r="B116" s="219"/>
      <c r="C116" s="220"/>
      <c r="D116" s="221" t="s">
        <v>70</v>
      </c>
      <c r="E116" s="233" t="s">
        <v>477</v>
      </c>
      <c r="F116" s="233" t="s">
        <v>478</v>
      </c>
      <c r="G116" s="220"/>
      <c r="H116" s="220"/>
      <c r="I116" s="223"/>
      <c r="J116" s="234">
        <f>BK116</f>
        <v>0</v>
      </c>
      <c r="K116" s="220"/>
      <c r="L116" s="225"/>
      <c r="M116" s="226"/>
      <c r="N116" s="227"/>
      <c r="O116" s="227"/>
      <c r="P116" s="228">
        <f>P117+SUM(P118:P180)</f>
        <v>0</v>
      </c>
      <c r="Q116" s="227"/>
      <c r="R116" s="228">
        <f>R117+SUM(R118:R180)</f>
        <v>128.5922836</v>
      </c>
      <c r="S116" s="227"/>
      <c r="T116" s="229">
        <f>T117+SUM(T118:T180)</f>
        <v>0</v>
      </c>
      <c r="AR116" s="230" t="s">
        <v>154</v>
      </c>
      <c r="AT116" s="231" t="s">
        <v>70</v>
      </c>
      <c r="AU116" s="231" t="s">
        <v>80</v>
      </c>
      <c r="AY116" s="230" t="s">
        <v>149</v>
      </c>
      <c r="BK116" s="232">
        <f>BK117+SUM(BK118:BK180)</f>
        <v>0</v>
      </c>
    </row>
    <row r="117" s="1" customFormat="1" ht="25.5" customHeight="1">
      <c r="B117" s="46"/>
      <c r="C117" s="235" t="s">
        <v>200</v>
      </c>
      <c r="D117" s="235" t="s">
        <v>150</v>
      </c>
      <c r="E117" s="236" t="s">
        <v>479</v>
      </c>
      <c r="F117" s="237" t="s">
        <v>480</v>
      </c>
      <c r="G117" s="238" t="s">
        <v>318</v>
      </c>
      <c r="H117" s="239">
        <v>2051</v>
      </c>
      <c r="I117" s="240"/>
      <c r="J117" s="241">
        <f>ROUND(I117*H117,2)</f>
        <v>0</v>
      </c>
      <c r="K117" s="237" t="s">
        <v>162</v>
      </c>
      <c r="L117" s="72"/>
      <c r="M117" s="242" t="s">
        <v>21</v>
      </c>
      <c r="N117" s="243" t="s">
        <v>42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481</v>
      </c>
      <c r="AT117" s="24" t="s">
        <v>150</v>
      </c>
      <c r="AU117" s="24" t="s">
        <v>165</v>
      </c>
      <c r="AY117" s="24" t="s">
        <v>149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78</v>
      </c>
      <c r="BK117" s="246">
        <f>ROUND(I117*H117,2)</f>
        <v>0</v>
      </c>
      <c r="BL117" s="24" t="s">
        <v>481</v>
      </c>
      <c r="BM117" s="24" t="s">
        <v>482</v>
      </c>
    </row>
    <row r="118" s="12" customFormat="1">
      <c r="B118" s="250"/>
      <c r="C118" s="251"/>
      <c r="D118" s="247" t="s">
        <v>158</v>
      </c>
      <c r="E118" s="252" t="s">
        <v>21</v>
      </c>
      <c r="F118" s="253" t="s">
        <v>416</v>
      </c>
      <c r="G118" s="251"/>
      <c r="H118" s="254">
        <v>2051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AT118" s="260" t="s">
        <v>158</v>
      </c>
      <c r="AU118" s="260" t="s">
        <v>165</v>
      </c>
      <c r="AV118" s="12" t="s">
        <v>80</v>
      </c>
      <c r="AW118" s="12" t="s">
        <v>35</v>
      </c>
      <c r="AX118" s="12" t="s">
        <v>78</v>
      </c>
      <c r="AY118" s="260" t="s">
        <v>149</v>
      </c>
    </row>
    <row r="119" s="1" customFormat="1" ht="25.5" customHeight="1">
      <c r="B119" s="46"/>
      <c r="C119" s="235" t="s">
        <v>207</v>
      </c>
      <c r="D119" s="235" t="s">
        <v>150</v>
      </c>
      <c r="E119" s="236" t="s">
        <v>483</v>
      </c>
      <c r="F119" s="237" t="s">
        <v>484</v>
      </c>
      <c r="G119" s="238" t="s">
        <v>318</v>
      </c>
      <c r="H119" s="239">
        <v>197</v>
      </c>
      <c r="I119" s="240"/>
      <c r="J119" s="241">
        <f>ROUND(I119*H119,2)</f>
        <v>0</v>
      </c>
      <c r="K119" s="237" t="s">
        <v>162</v>
      </c>
      <c r="L119" s="72"/>
      <c r="M119" s="242" t="s">
        <v>21</v>
      </c>
      <c r="N119" s="243" t="s">
        <v>42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481</v>
      </c>
      <c r="AT119" s="24" t="s">
        <v>150</v>
      </c>
      <c r="AU119" s="24" t="s">
        <v>165</v>
      </c>
      <c r="AY119" s="24" t="s">
        <v>149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78</v>
      </c>
      <c r="BK119" s="246">
        <f>ROUND(I119*H119,2)</f>
        <v>0</v>
      </c>
      <c r="BL119" s="24" t="s">
        <v>481</v>
      </c>
      <c r="BM119" s="24" t="s">
        <v>485</v>
      </c>
    </row>
    <row r="120" s="12" customFormat="1">
      <c r="B120" s="250"/>
      <c r="C120" s="251"/>
      <c r="D120" s="247" t="s">
        <v>158</v>
      </c>
      <c r="E120" s="252" t="s">
        <v>21</v>
      </c>
      <c r="F120" s="253" t="s">
        <v>486</v>
      </c>
      <c r="G120" s="251"/>
      <c r="H120" s="254">
        <v>197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AT120" s="260" t="s">
        <v>158</v>
      </c>
      <c r="AU120" s="260" t="s">
        <v>165</v>
      </c>
      <c r="AV120" s="12" t="s">
        <v>80</v>
      </c>
      <c r="AW120" s="12" t="s">
        <v>35</v>
      </c>
      <c r="AX120" s="12" t="s">
        <v>78</v>
      </c>
      <c r="AY120" s="260" t="s">
        <v>149</v>
      </c>
    </row>
    <row r="121" s="1" customFormat="1" ht="25.5" customHeight="1">
      <c r="B121" s="46"/>
      <c r="C121" s="235" t="s">
        <v>213</v>
      </c>
      <c r="D121" s="235" t="s">
        <v>150</v>
      </c>
      <c r="E121" s="236" t="s">
        <v>487</v>
      </c>
      <c r="F121" s="237" t="s">
        <v>488</v>
      </c>
      <c r="G121" s="238" t="s">
        <v>318</v>
      </c>
      <c r="H121" s="239">
        <v>254</v>
      </c>
      <c r="I121" s="240"/>
      <c r="J121" s="241">
        <f>ROUND(I121*H121,2)</f>
        <v>0</v>
      </c>
      <c r="K121" s="237" t="s">
        <v>162</v>
      </c>
      <c r="L121" s="72"/>
      <c r="M121" s="242" t="s">
        <v>21</v>
      </c>
      <c r="N121" s="243" t="s">
        <v>42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481</v>
      </c>
      <c r="AT121" s="24" t="s">
        <v>150</v>
      </c>
      <c r="AU121" s="24" t="s">
        <v>165</v>
      </c>
      <c r="AY121" s="24" t="s">
        <v>149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78</v>
      </c>
      <c r="BK121" s="246">
        <f>ROUND(I121*H121,2)</f>
        <v>0</v>
      </c>
      <c r="BL121" s="24" t="s">
        <v>481</v>
      </c>
      <c r="BM121" s="24" t="s">
        <v>489</v>
      </c>
    </row>
    <row r="122" s="12" customFormat="1">
      <c r="B122" s="250"/>
      <c r="C122" s="251"/>
      <c r="D122" s="247" t="s">
        <v>158</v>
      </c>
      <c r="E122" s="252" t="s">
        <v>21</v>
      </c>
      <c r="F122" s="253" t="s">
        <v>490</v>
      </c>
      <c r="G122" s="251"/>
      <c r="H122" s="254">
        <v>254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AT122" s="260" t="s">
        <v>158</v>
      </c>
      <c r="AU122" s="260" t="s">
        <v>165</v>
      </c>
      <c r="AV122" s="12" t="s">
        <v>80</v>
      </c>
      <c r="AW122" s="12" t="s">
        <v>35</v>
      </c>
      <c r="AX122" s="12" t="s">
        <v>78</v>
      </c>
      <c r="AY122" s="260" t="s">
        <v>149</v>
      </c>
    </row>
    <row r="123" s="1" customFormat="1" ht="25.5" customHeight="1">
      <c r="B123" s="46"/>
      <c r="C123" s="235" t="s">
        <v>195</v>
      </c>
      <c r="D123" s="235" t="s">
        <v>150</v>
      </c>
      <c r="E123" s="236" t="s">
        <v>491</v>
      </c>
      <c r="F123" s="237" t="s">
        <v>492</v>
      </c>
      <c r="G123" s="238" t="s">
        <v>318</v>
      </c>
      <c r="H123" s="239">
        <v>1470</v>
      </c>
      <c r="I123" s="240"/>
      <c r="J123" s="241">
        <f>ROUND(I123*H123,2)</f>
        <v>0</v>
      </c>
      <c r="K123" s="237" t="s">
        <v>162</v>
      </c>
      <c r="L123" s="72"/>
      <c r="M123" s="242" t="s">
        <v>21</v>
      </c>
      <c r="N123" s="243" t="s">
        <v>42</v>
      </c>
      <c r="O123" s="47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4" t="s">
        <v>481</v>
      </c>
      <c r="AT123" s="24" t="s">
        <v>150</v>
      </c>
      <c r="AU123" s="24" t="s">
        <v>165</v>
      </c>
      <c r="AY123" s="24" t="s">
        <v>149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78</v>
      </c>
      <c r="BK123" s="246">
        <f>ROUND(I123*H123,2)</f>
        <v>0</v>
      </c>
      <c r="BL123" s="24" t="s">
        <v>481</v>
      </c>
      <c r="BM123" s="24" t="s">
        <v>493</v>
      </c>
    </row>
    <row r="124" s="12" customFormat="1">
      <c r="B124" s="250"/>
      <c r="C124" s="251"/>
      <c r="D124" s="247" t="s">
        <v>158</v>
      </c>
      <c r="E124" s="252" t="s">
        <v>21</v>
      </c>
      <c r="F124" s="253" t="s">
        <v>400</v>
      </c>
      <c r="G124" s="251"/>
      <c r="H124" s="254">
        <v>1470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AT124" s="260" t="s">
        <v>158</v>
      </c>
      <c r="AU124" s="260" t="s">
        <v>165</v>
      </c>
      <c r="AV124" s="12" t="s">
        <v>80</v>
      </c>
      <c r="AW124" s="12" t="s">
        <v>35</v>
      </c>
      <c r="AX124" s="12" t="s">
        <v>78</v>
      </c>
      <c r="AY124" s="260" t="s">
        <v>149</v>
      </c>
    </row>
    <row r="125" s="1" customFormat="1" ht="38.25" customHeight="1">
      <c r="B125" s="46"/>
      <c r="C125" s="235" t="s">
        <v>223</v>
      </c>
      <c r="D125" s="235" t="s">
        <v>150</v>
      </c>
      <c r="E125" s="236" t="s">
        <v>494</v>
      </c>
      <c r="F125" s="237" t="s">
        <v>495</v>
      </c>
      <c r="G125" s="238" t="s">
        <v>318</v>
      </c>
      <c r="H125" s="239">
        <v>1470</v>
      </c>
      <c r="I125" s="240"/>
      <c r="J125" s="241">
        <f>ROUND(I125*H125,2)</f>
        <v>0</v>
      </c>
      <c r="K125" s="237" t="s">
        <v>162</v>
      </c>
      <c r="L125" s="72"/>
      <c r="M125" s="242" t="s">
        <v>21</v>
      </c>
      <c r="N125" s="243" t="s">
        <v>42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4" t="s">
        <v>481</v>
      </c>
      <c r="AT125" s="24" t="s">
        <v>150</v>
      </c>
      <c r="AU125" s="24" t="s">
        <v>165</v>
      </c>
      <c r="AY125" s="24" t="s">
        <v>149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78</v>
      </c>
      <c r="BK125" s="246">
        <f>ROUND(I125*H125,2)</f>
        <v>0</v>
      </c>
      <c r="BL125" s="24" t="s">
        <v>481</v>
      </c>
      <c r="BM125" s="24" t="s">
        <v>496</v>
      </c>
    </row>
    <row r="126" s="12" customFormat="1">
      <c r="B126" s="250"/>
      <c r="C126" s="251"/>
      <c r="D126" s="247" t="s">
        <v>158</v>
      </c>
      <c r="E126" s="252" t="s">
        <v>21</v>
      </c>
      <c r="F126" s="253" t="s">
        <v>400</v>
      </c>
      <c r="G126" s="251"/>
      <c r="H126" s="254">
        <v>1470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AT126" s="260" t="s">
        <v>158</v>
      </c>
      <c r="AU126" s="260" t="s">
        <v>165</v>
      </c>
      <c r="AV126" s="12" t="s">
        <v>80</v>
      </c>
      <c r="AW126" s="12" t="s">
        <v>35</v>
      </c>
      <c r="AX126" s="12" t="s">
        <v>78</v>
      </c>
      <c r="AY126" s="260" t="s">
        <v>149</v>
      </c>
    </row>
    <row r="127" s="1" customFormat="1" ht="25.5" customHeight="1">
      <c r="B127" s="46"/>
      <c r="C127" s="235" t="s">
        <v>229</v>
      </c>
      <c r="D127" s="235" t="s">
        <v>150</v>
      </c>
      <c r="E127" s="236" t="s">
        <v>497</v>
      </c>
      <c r="F127" s="237" t="s">
        <v>498</v>
      </c>
      <c r="G127" s="238" t="s">
        <v>318</v>
      </c>
      <c r="H127" s="239">
        <v>2051</v>
      </c>
      <c r="I127" s="240"/>
      <c r="J127" s="241">
        <f>ROUND(I127*H127,2)</f>
        <v>0</v>
      </c>
      <c r="K127" s="237" t="s">
        <v>162</v>
      </c>
      <c r="L127" s="72"/>
      <c r="M127" s="242" t="s">
        <v>21</v>
      </c>
      <c r="N127" s="243" t="s">
        <v>42</v>
      </c>
      <c r="O127" s="47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4" t="s">
        <v>481</v>
      </c>
      <c r="AT127" s="24" t="s">
        <v>150</v>
      </c>
      <c r="AU127" s="24" t="s">
        <v>165</v>
      </c>
      <c r="AY127" s="24" t="s">
        <v>149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78</v>
      </c>
      <c r="BK127" s="246">
        <f>ROUND(I127*H127,2)</f>
        <v>0</v>
      </c>
      <c r="BL127" s="24" t="s">
        <v>481</v>
      </c>
      <c r="BM127" s="24" t="s">
        <v>499</v>
      </c>
    </row>
    <row r="128" s="12" customFormat="1">
      <c r="B128" s="250"/>
      <c r="C128" s="251"/>
      <c r="D128" s="247" t="s">
        <v>158</v>
      </c>
      <c r="E128" s="252" t="s">
        <v>21</v>
      </c>
      <c r="F128" s="253" t="s">
        <v>416</v>
      </c>
      <c r="G128" s="251"/>
      <c r="H128" s="254">
        <v>2051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158</v>
      </c>
      <c r="AU128" s="260" t="s">
        <v>165</v>
      </c>
      <c r="AV128" s="12" t="s">
        <v>80</v>
      </c>
      <c r="AW128" s="12" t="s">
        <v>35</v>
      </c>
      <c r="AX128" s="12" t="s">
        <v>78</v>
      </c>
      <c r="AY128" s="260" t="s">
        <v>149</v>
      </c>
    </row>
    <row r="129" s="1" customFormat="1" ht="38.25" customHeight="1">
      <c r="B129" s="46"/>
      <c r="C129" s="235" t="s">
        <v>236</v>
      </c>
      <c r="D129" s="235" t="s">
        <v>150</v>
      </c>
      <c r="E129" s="236" t="s">
        <v>500</v>
      </c>
      <c r="F129" s="237" t="s">
        <v>501</v>
      </c>
      <c r="G129" s="238" t="s">
        <v>318</v>
      </c>
      <c r="H129" s="239">
        <v>197</v>
      </c>
      <c r="I129" s="240"/>
      <c r="J129" s="241">
        <f>ROUND(I129*H129,2)</f>
        <v>0</v>
      </c>
      <c r="K129" s="237" t="s">
        <v>162</v>
      </c>
      <c r="L129" s="72"/>
      <c r="M129" s="242" t="s">
        <v>21</v>
      </c>
      <c r="N129" s="243" t="s">
        <v>42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481</v>
      </c>
      <c r="AT129" s="24" t="s">
        <v>150</v>
      </c>
      <c r="AU129" s="24" t="s">
        <v>165</v>
      </c>
      <c r="AY129" s="24" t="s">
        <v>149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78</v>
      </c>
      <c r="BK129" s="246">
        <f>ROUND(I129*H129,2)</f>
        <v>0</v>
      </c>
      <c r="BL129" s="24" t="s">
        <v>481</v>
      </c>
      <c r="BM129" s="24" t="s">
        <v>502</v>
      </c>
    </row>
    <row r="130" s="1" customFormat="1" ht="38.25" customHeight="1">
      <c r="B130" s="46"/>
      <c r="C130" s="235" t="s">
        <v>10</v>
      </c>
      <c r="D130" s="235" t="s">
        <v>150</v>
      </c>
      <c r="E130" s="236" t="s">
        <v>503</v>
      </c>
      <c r="F130" s="237" t="s">
        <v>504</v>
      </c>
      <c r="G130" s="238" t="s">
        <v>318</v>
      </c>
      <c r="H130" s="239">
        <v>254</v>
      </c>
      <c r="I130" s="240"/>
      <c r="J130" s="241">
        <f>ROUND(I130*H130,2)</f>
        <v>0</v>
      </c>
      <c r="K130" s="237" t="s">
        <v>162</v>
      </c>
      <c r="L130" s="72"/>
      <c r="M130" s="242" t="s">
        <v>21</v>
      </c>
      <c r="N130" s="243" t="s">
        <v>42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481</v>
      </c>
      <c r="AT130" s="24" t="s">
        <v>150</v>
      </c>
      <c r="AU130" s="24" t="s">
        <v>165</v>
      </c>
      <c r="AY130" s="24" t="s">
        <v>149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78</v>
      </c>
      <c r="BK130" s="246">
        <f>ROUND(I130*H130,2)</f>
        <v>0</v>
      </c>
      <c r="BL130" s="24" t="s">
        <v>481</v>
      </c>
      <c r="BM130" s="24" t="s">
        <v>505</v>
      </c>
    </row>
    <row r="131" s="1" customFormat="1" ht="16.5" customHeight="1">
      <c r="B131" s="46"/>
      <c r="C131" s="235" t="s">
        <v>256</v>
      </c>
      <c r="D131" s="235" t="s">
        <v>150</v>
      </c>
      <c r="E131" s="236" t="s">
        <v>506</v>
      </c>
      <c r="F131" s="237" t="s">
        <v>507</v>
      </c>
      <c r="G131" s="238" t="s">
        <v>318</v>
      </c>
      <c r="H131" s="239">
        <v>412</v>
      </c>
      <c r="I131" s="240"/>
      <c r="J131" s="241">
        <f>ROUND(I131*H131,2)</f>
        <v>0</v>
      </c>
      <c r="K131" s="237" t="s">
        <v>162</v>
      </c>
      <c r="L131" s="72"/>
      <c r="M131" s="242" t="s">
        <v>21</v>
      </c>
      <c r="N131" s="243" t="s">
        <v>42</v>
      </c>
      <c r="O131" s="47"/>
      <c r="P131" s="244">
        <f>O131*H131</f>
        <v>0</v>
      </c>
      <c r="Q131" s="244">
        <v>4.6E-05</v>
      </c>
      <c r="R131" s="244">
        <f>Q131*H131</f>
        <v>0.018952</v>
      </c>
      <c r="S131" s="244">
        <v>0</v>
      </c>
      <c r="T131" s="245">
        <f>S131*H131</f>
        <v>0</v>
      </c>
      <c r="AR131" s="24" t="s">
        <v>154</v>
      </c>
      <c r="AT131" s="24" t="s">
        <v>150</v>
      </c>
      <c r="AU131" s="24" t="s">
        <v>165</v>
      </c>
      <c r="AY131" s="24" t="s">
        <v>149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78</v>
      </c>
      <c r="BK131" s="246">
        <f>ROUND(I131*H131,2)</f>
        <v>0</v>
      </c>
      <c r="BL131" s="24" t="s">
        <v>154</v>
      </c>
      <c r="BM131" s="24" t="s">
        <v>508</v>
      </c>
    </row>
    <row r="132" s="12" customFormat="1">
      <c r="B132" s="250"/>
      <c r="C132" s="251"/>
      <c r="D132" s="247" t="s">
        <v>158</v>
      </c>
      <c r="E132" s="252" t="s">
        <v>21</v>
      </c>
      <c r="F132" s="253" t="s">
        <v>509</v>
      </c>
      <c r="G132" s="251"/>
      <c r="H132" s="254">
        <v>412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AT132" s="260" t="s">
        <v>158</v>
      </c>
      <c r="AU132" s="260" t="s">
        <v>165</v>
      </c>
      <c r="AV132" s="12" t="s">
        <v>80</v>
      </c>
      <c r="AW132" s="12" t="s">
        <v>35</v>
      </c>
      <c r="AX132" s="12" t="s">
        <v>78</v>
      </c>
      <c r="AY132" s="260" t="s">
        <v>149</v>
      </c>
    </row>
    <row r="133" s="1" customFormat="1" ht="16.5" customHeight="1">
      <c r="B133" s="46"/>
      <c r="C133" s="235" t="s">
        <v>261</v>
      </c>
      <c r="D133" s="235" t="s">
        <v>150</v>
      </c>
      <c r="E133" s="236" t="s">
        <v>510</v>
      </c>
      <c r="F133" s="237" t="s">
        <v>511</v>
      </c>
      <c r="G133" s="238" t="s">
        <v>318</v>
      </c>
      <c r="H133" s="239">
        <v>57</v>
      </c>
      <c r="I133" s="240"/>
      <c r="J133" s="241">
        <f>ROUND(I133*H133,2)</f>
        <v>0</v>
      </c>
      <c r="K133" s="237" t="s">
        <v>162</v>
      </c>
      <c r="L133" s="72"/>
      <c r="M133" s="242" t="s">
        <v>21</v>
      </c>
      <c r="N133" s="243" t="s">
        <v>42</v>
      </c>
      <c r="O133" s="47"/>
      <c r="P133" s="244">
        <f>O133*H133</f>
        <v>0</v>
      </c>
      <c r="Q133" s="244">
        <v>5.8E-05</v>
      </c>
      <c r="R133" s="244">
        <f>Q133*H133</f>
        <v>0.0033059999999999999</v>
      </c>
      <c r="S133" s="244">
        <v>0</v>
      </c>
      <c r="T133" s="245">
        <f>S133*H133</f>
        <v>0</v>
      </c>
      <c r="AR133" s="24" t="s">
        <v>154</v>
      </c>
      <c r="AT133" s="24" t="s">
        <v>150</v>
      </c>
      <c r="AU133" s="24" t="s">
        <v>165</v>
      </c>
      <c r="AY133" s="24" t="s">
        <v>149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78</v>
      </c>
      <c r="BK133" s="246">
        <f>ROUND(I133*H133,2)</f>
        <v>0</v>
      </c>
      <c r="BL133" s="24" t="s">
        <v>154</v>
      </c>
      <c r="BM133" s="24" t="s">
        <v>512</v>
      </c>
    </row>
    <row r="134" s="12" customFormat="1">
      <c r="B134" s="250"/>
      <c r="C134" s="251"/>
      <c r="D134" s="247" t="s">
        <v>158</v>
      </c>
      <c r="E134" s="252" t="s">
        <v>21</v>
      </c>
      <c r="F134" s="253" t="s">
        <v>513</v>
      </c>
      <c r="G134" s="251"/>
      <c r="H134" s="254">
        <v>57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AT134" s="260" t="s">
        <v>158</v>
      </c>
      <c r="AU134" s="260" t="s">
        <v>165</v>
      </c>
      <c r="AV134" s="12" t="s">
        <v>80</v>
      </c>
      <c r="AW134" s="12" t="s">
        <v>35</v>
      </c>
      <c r="AX134" s="12" t="s">
        <v>78</v>
      </c>
      <c r="AY134" s="260" t="s">
        <v>149</v>
      </c>
    </row>
    <row r="135" s="1" customFormat="1" ht="25.5" customHeight="1">
      <c r="B135" s="46"/>
      <c r="C135" s="235" t="s">
        <v>335</v>
      </c>
      <c r="D135" s="235" t="s">
        <v>150</v>
      </c>
      <c r="E135" s="236" t="s">
        <v>514</v>
      </c>
      <c r="F135" s="237" t="s">
        <v>515</v>
      </c>
      <c r="G135" s="238" t="s">
        <v>318</v>
      </c>
      <c r="H135" s="239">
        <v>469</v>
      </c>
      <c r="I135" s="240"/>
      <c r="J135" s="241">
        <f>ROUND(I135*H135,2)</f>
        <v>0</v>
      </c>
      <c r="K135" s="237" t="s">
        <v>162</v>
      </c>
      <c r="L135" s="72"/>
      <c r="M135" s="242" t="s">
        <v>21</v>
      </c>
      <c r="N135" s="243" t="s">
        <v>42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78</v>
      </c>
      <c r="AT135" s="24" t="s">
        <v>150</v>
      </c>
      <c r="AU135" s="24" t="s">
        <v>165</v>
      </c>
      <c r="AY135" s="24" t="s">
        <v>149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78</v>
      </c>
      <c r="BK135" s="246">
        <f>ROUND(I135*H135,2)</f>
        <v>0</v>
      </c>
      <c r="BL135" s="24" t="s">
        <v>78</v>
      </c>
      <c r="BM135" s="24" t="s">
        <v>516</v>
      </c>
    </row>
    <row r="136" s="12" customFormat="1">
      <c r="B136" s="250"/>
      <c r="C136" s="251"/>
      <c r="D136" s="247" t="s">
        <v>158</v>
      </c>
      <c r="E136" s="252" t="s">
        <v>21</v>
      </c>
      <c r="F136" s="253" t="s">
        <v>419</v>
      </c>
      <c r="G136" s="251"/>
      <c r="H136" s="254">
        <v>469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AT136" s="260" t="s">
        <v>158</v>
      </c>
      <c r="AU136" s="260" t="s">
        <v>165</v>
      </c>
      <c r="AV136" s="12" t="s">
        <v>80</v>
      </c>
      <c r="AW136" s="12" t="s">
        <v>35</v>
      </c>
      <c r="AX136" s="12" t="s">
        <v>78</v>
      </c>
      <c r="AY136" s="260" t="s">
        <v>149</v>
      </c>
    </row>
    <row r="137" s="1" customFormat="1" ht="25.5" customHeight="1">
      <c r="B137" s="46"/>
      <c r="C137" s="235" t="s">
        <v>300</v>
      </c>
      <c r="D137" s="235" t="s">
        <v>150</v>
      </c>
      <c r="E137" s="236" t="s">
        <v>517</v>
      </c>
      <c r="F137" s="237" t="s">
        <v>518</v>
      </c>
      <c r="G137" s="238" t="s">
        <v>318</v>
      </c>
      <c r="H137" s="239">
        <v>469</v>
      </c>
      <c r="I137" s="240"/>
      <c r="J137" s="241">
        <f>ROUND(I137*H137,2)</f>
        <v>0</v>
      </c>
      <c r="K137" s="237" t="s">
        <v>21</v>
      </c>
      <c r="L137" s="72"/>
      <c r="M137" s="242" t="s">
        <v>21</v>
      </c>
      <c r="N137" s="243" t="s">
        <v>42</v>
      </c>
      <c r="O137" s="47"/>
      <c r="P137" s="244">
        <f>O137*H137</f>
        <v>0</v>
      </c>
      <c r="Q137" s="244">
        <v>0.0020823999999999999</v>
      </c>
      <c r="R137" s="244">
        <f>Q137*H137</f>
        <v>0.97664559999999989</v>
      </c>
      <c r="S137" s="244">
        <v>0</v>
      </c>
      <c r="T137" s="245">
        <f>S137*H137</f>
        <v>0</v>
      </c>
      <c r="AR137" s="24" t="s">
        <v>78</v>
      </c>
      <c r="AT137" s="24" t="s">
        <v>150</v>
      </c>
      <c r="AU137" s="24" t="s">
        <v>165</v>
      </c>
      <c r="AY137" s="24" t="s">
        <v>149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78</v>
      </c>
      <c r="BK137" s="246">
        <f>ROUND(I137*H137,2)</f>
        <v>0</v>
      </c>
      <c r="BL137" s="24" t="s">
        <v>78</v>
      </c>
      <c r="BM137" s="24" t="s">
        <v>519</v>
      </c>
    </row>
    <row r="138" s="12" customFormat="1">
      <c r="B138" s="250"/>
      <c r="C138" s="251"/>
      <c r="D138" s="247" t="s">
        <v>158</v>
      </c>
      <c r="E138" s="252" t="s">
        <v>21</v>
      </c>
      <c r="F138" s="253" t="s">
        <v>419</v>
      </c>
      <c r="G138" s="251"/>
      <c r="H138" s="254">
        <v>469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AT138" s="260" t="s">
        <v>158</v>
      </c>
      <c r="AU138" s="260" t="s">
        <v>165</v>
      </c>
      <c r="AV138" s="12" t="s">
        <v>80</v>
      </c>
      <c r="AW138" s="12" t="s">
        <v>35</v>
      </c>
      <c r="AX138" s="12" t="s">
        <v>78</v>
      </c>
      <c r="AY138" s="260" t="s">
        <v>149</v>
      </c>
    </row>
    <row r="139" s="1" customFormat="1" ht="25.5" customHeight="1">
      <c r="B139" s="46"/>
      <c r="C139" s="272" t="s">
        <v>304</v>
      </c>
      <c r="D139" s="272" t="s">
        <v>288</v>
      </c>
      <c r="E139" s="273" t="s">
        <v>520</v>
      </c>
      <c r="F139" s="274" t="s">
        <v>521</v>
      </c>
      <c r="G139" s="275" t="s">
        <v>331</v>
      </c>
      <c r="H139" s="276">
        <v>185.59999999999999</v>
      </c>
      <c r="I139" s="277"/>
      <c r="J139" s="278">
        <f>ROUND(I139*H139,2)</f>
        <v>0</v>
      </c>
      <c r="K139" s="274" t="s">
        <v>21</v>
      </c>
      <c r="L139" s="279"/>
      <c r="M139" s="280" t="s">
        <v>21</v>
      </c>
      <c r="N139" s="281" t="s">
        <v>42</v>
      </c>
      <c r="O139" s="47"/>
      <c r="P139" s="244">
        <f>O139*H139</f>
        <v>0</v>
      </c>
      <c r="Q139" s="244">
        <v>0.00089999999999999998</v>
      </c>
      <c r="R139" s="244">
        <f>Q139*H139</f>
        <v>0.16703999999999999</v>
      </c>
      <c r="S139" s="244">
        <v>0</v>
      </c>
      <c r="T139" s="245">
        <f>S139*H139</f>
        <v>0</v>
      </c>
      <c r="AR139" s="24" t="s">
        <v>80</v>
      </c>
      <c r="AT139" s="24" t="s">
        <v>288</v>
      </c>
      <c r="AU139" s="24" t="s">
        <v>165</v>
      </c>
      <c r="AY139" s="24" t="s">
        <v>149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78</v>
      </c>
      <c r="BK139" s="246">
        <f>ROUND(I139*H139,2)</f>
        <v>0</v>
      </c>
      <c r="BL139" s="24" t="s">
        <v>78</v>
      </c>
      <c r="BM139" s="24" t="s">
        <v>522</v>
      </c>
    </row>
    <row r="140" s="1" customFormat="1" ht="16.5" customHeight="1">
      <c r="B140" s="46"/>
      <c r="C140" s="272" t="s">
        <v>311</v>
      </c>
      <c r="D140" s="272" t="s">
        <v>288</v>
      </c>
      <c r="E140" s="273" t="s">
        <v>523</v>
      </c>
      <c r="F140" s="274" t="s">
        <v>524</v>
      </c>
      <c r="G140" s="275" t="s">
        <v>402</v>
      </c>
      <c r="H140" s="276">
        <v>2.7839999999999998</v>
      </c>
      <c r="I140" s="277"/>
      <c r="J140" s="278">
        <f>ROUND(I140*H140,2)</f>
        <v>0</v>
      </c>
      <c r="K140" s="274" t="s">
        <v>21</v>
      </c>
      <c r="L140" s="279"/>
      <c r="M140" s="280" t="s">
        <v>21</v>
      </c>
      <c r="N140" s="281" t="s">
        <v>42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80</v>
      </c>
      <c r="AT140" s="24" t="s">
        <v>288</v>
      </c>
      <c r="AU140" s="24" t="s">
        <v>165</v>
      </c>
      <c r="AY140" s="24" t="s">
        <v>149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78</v>
      </c>
      <c r="BK140" s="246">
        <f>ROUND(I140*H140,2)</f>
        <v>0</v>
      </c>
      <c r="BL140" s="24" t="s">
        <v>78</v>
      </c>
      <c r="BM140" s="24" t="s">
        <v>525</v>
      </c>
    </row>
    <row r="141" s="1" customFormat="1" ht="25.5" customHeight="1">
      <c r="B141" s="46"/>
      <c r="C141" s="235" t="s">
        <v>315</v>
      </c>
      <c r="D141" s="235" t="s">
        <v>150</v>
      </c>
      <c r="E141" s="236" t="s">
        <v>526</v>
      </c>
      <c r="F141" s="237" t="s">
        <v>527</v>
      </c>
      <c r="G141" s="238" t="s">
        <v>318</v>
      </c>
      <c r="H141" s="239">
        <v>395</v>
      </c>
      <c r="I141" s="240"/>
      <c r="J141" s="241">
        <f>ROUND(I141*H141,2)</f>
        <v>0</v>
      </c>
      <c r="K141" s="237" t="s">
        <v>162</v>
      </c>
      <c r="L141" s="72"/>
      <c r="M141" s="242" t="s">
        <v>21</v>
      </c>
      <c r="N141" s="243" t="s">
        <v>42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4" t="s">
        <v>78</v>
      </c>
      <c r="AT141" s="24" t="s">
        <v>150</v>
      </c>
      <c r="AU141" s="24" t="s">
        <v>165</v>
      </c>
      <c r="AY141" s="24" t="s">
        <v>149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78</v>
      </c>
      <c r="BK141" s="246">
        <f>ROUND(I141*H141,2)</f>
        <v>0</v>
      </c>
      <c r="BL141" s="24" t="s">
        <v>78</v>
      </c>
      <c r="BM141" s="24" t="s">
        <v>528</v>
      </c>
    </row>
    <row r="142" s="12" customFormat="1">
      <c r="B142" s="250"/>
      <c r="C142" s="251"/>
      <c r="D142" s="247" t="s">
        <v>158</v>
      </c>
      <c r="E142" s="252" t="s">
        <v>21</v>
      </c>
      <c r="F142" s="253" t="s">
        <v>529</v>
      </c>
      <c r="G142" s="251"/>
      <c r="H142" s="254">
        <v>395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AT142" s="260" t="s">
        <v>158</v>
      </c>
      <c r="AU142" s="260" t="s">
        <v>165</v>
      </c>
      <c r="AV142" s="12" t="s">
        <v>80</v>
      </c>
      <c r="AW142" s="12" t="s">
        <v>35</v>
      </c>
      <c r="AX142" s="12" t="s">
        <v>78</v>
      </c>
      <c r="AY142" s="260" t="s">
        <v>149</v>
      </c>
    </row>
    <row r="143" s="1" customFormat="1" ht="16.5" customHeight="1">
      <c r="B143" s="46"/>
      <c r="C143" s="235" t="s">
        <v>268</v>
      </c>
      <c r="D143" s="235" t="s">
        <v>150</v>
      </c>
      <c r="E143" s="236" t="s">
        <v>530</v>
      </c>
      <c r="F143" s="237" t="s">
        <v>531</v>
      </c>
      <c r="G143" s="238" t="s">
        <v>318</v>
      </c>
      <c r="H143" s="239">
        <v>469</v>
      </c>
      <c r="I143" s="240"/>
      <c r="J143" s="241">
        <f>ROUND(I143*H143,2)</f>
        <v>0</v>
      </c>
      <c r="K143" s="237" t="s">
        <v>21</v>
      </c>
      <c r="L143" s="72"/>
      <c r="M143" s="242" t="s">
        <v>21</v>
      </c>
      <c r="N143" s="243" t="s">
        <v>42</v>
      </c>
      <c r="O143" s="47"/>
      <c r="P143" s="244">
        <f>O143*H143</f>
        <v>0</v>
      </c>
      <c r="Q143" s="244">
        <v>1.0000000000000001E-05</v>
      </c>
      <c r="R143" s="244">
        <f>Q143*H143</f>
        <v>0.0046900000000000006</v>
      </c>
      <c r="S143" s="244">
        <v>0</v>
      </c>
      <c r="T143" s="245">
        <f>S143*H143</f>
        <v>0</v>
      </c>
      <c r="AR143" s="24" t="s">
        <v>154</v>
      </c>
      <c r="AT143" s="24" t="s">
        <v>150</v>
      </c>
      <c r="AU143" s="24" t="s">
        <v>165</v>
      </c>
      <c r="AY143" s="24" t="s">
        <v>149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78</v>
      </c>
      <c r="BK143" s="246">
        <f>ROUND(I143*H143,2)</f>
        <v>0</v>
      </c>
      <c r="BL143" s="24" t="s">
        <v>154</v>
      </c>
      <c r="BM143" s="24" t="s">
        <v>532</v>
      </c>
    </row>
    <row r="144" s="12" customFormat="1">
      <c r="B144" s="250"/>
      <c r="C144" s="251"/>
      <c r="D144" s="247" t="s">
        <v>158</v>
      </c>
      <c r="E144" s="252" t="s">
        <v>21</v>
      </c>
      <c r="F144" s="253" t="s">
        <v>533</v>
      </c>
      <c r="G144" s="251"/>
      <c r="H144" s="254">
        <v>469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AT144" s="260" t="s">
        <v>158</v>
      </c>
      <c r="AU144" s="260" t="s">
        <v>165</v>
      </c>
      <c r="AV144" s="12" t="s">
        <v>80</v>
      </c>
      <c r="AW144" s="12" t="s">
        <v>35</v>
      </c>
      <c r="AX144" s="12" t="s">
        <v>78</v>
      </c>
      <c r="AY144" s="260" t="s">
        <v>149</v>
      </c>
    </row>
    <row r="145" s="1" customFormat="1" ht="25.5" customHeight="1">
      <c r="B145" s="46"/>
      <c r="C145" s="272" t="s">
        <v>9</v>
      </c>
      <c r="D145" s="272" t="s">
        <v>288</v>
      </c>
      <c r="E145" s="273" t="s">
        <v>534</v>
      </c>
      <c r="F145" s="274" t="s">
        <v>535</v>
      </c>
      <c r="G145" s="275" t="s">
        <v>318</v>
      </c>
      <c r="H145" s="276">
        <v>526</v>
      </c>
      <c r="I145" s="277"/>
      <c r="J145" s="278">
        <f>ROUND(I145*H145,2)</f>
        <v>0</v>
      </c>
      <c r="K145" s="274" t="s">
        <v>21</v>
      </c>
      <c r="L145" s="279"/>
      <c r="M145" s="280" t="s">
        <v>21</v>
      </c>
      <c r="N145" s="281" t="s">
        <v>42</v>
      </c>
      <c r="O145" s="47"/>
      <c r="P145" s="244">
        <f>O145*H145</f>
        <v>0</v>
      </c>
      <c r="Q145" s="244">
        <v>0.0059100000000000003</v>
      </c>
      <c r="R145" s="244">
        <f>Q145*H145</f>
        <v>3.10866</v>
      </c>
      <c r="S145" s="244">
        <v>0</v>
      </c>
      <c r="T145" s="245">
        <f>S145*H145</f>
        <v>0</v>
      </c>
      <c r="AR145" s="24" t="s">
        <v>80</v>
      </c>
      <c r="AT145" s="24" t="s">
        <v>288</v>
      </c>
      <c r="AU145" s="24" t="s">
        <v>165</v>
      </c>
      <c r="AY145" s="24" t="s">
        <v>149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78</v>
      </c>
      <c r="BK145" s="246">
        <f>ROUND(I145*H145,2)</f>
        <v>0</v>
      </c>
      <c r="BL145" s="24" t="s">
        <v>78</v>
      </c>
      <c r="BM145" s="24" t="s">
        <v>536</v>
      </c>
    </row>
    <row r="146" s="12" customFormat="1">
      <c r="B146" s="250"/>
      <c r="C146" s="251"/>
      <c r="D146" s="247" t="s">
        <v>158</v>
      </c>
      <c r="E146" s="252" t="s">
        <v>21</v>
      </c>
      <c r="F146" s="253" t="s">
        <v>537</v>
      </c>
      <c r="G146" s="251"/>
      <c r="H146" s="254">
        <v>412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AT146" s="260" t="s">
        <v>158</v>
      </c>
      <c r="AU146" s="260" t="s">
        <v>165</v>
      </c>
      <c r="AV146" s="12" t="s">
        <v>80</v>
      </c>
      <c r="AW146" s="12" t="s">
        <v>35</v>
      </c>
      <c r="AX146" s="12" t="s">
        <v>71</v>
      </c>
      <c r="AY146" s="260" t="s">
        <v>149</v>
      </c>
    </row>
    <row r="147" s="12" customFormat="1">
      <c r="B147" s="250"/>
      <c r="C147" s="251"/>
      <c r="D147" s="247" t="s">
        <v>158</v>
      </c>
      <c r="E147" s="252" t="s">
        <v>21</v>
      </c>
      <c r="F147" s="253" t="s">
        <v>538</v>
      </c>
      <c r="G147" s="251"/>
      <c r="H147" s="254">
        <v>114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AT147" s="260" t="s">
        <v>158</v>
      </c>
      <c r="AU147" s="260" t="s">
        <v>165</v>
      </c>
      <c r="AV147" s="12" t="s">
        <v>80</v>
      </c>
      <c r="AW147" s="12" t="s">
        <v>35</v>
      </c>
      <c r="AX147" s="12" t="s">
        <v>71</v>
      </c>
      <c r="AY147" s="260" t="s">
        <v>149</v>
      </c>
    </row>
    <row r="148" s="13" customFormat="1">
      <c r="B148" s="261"/>
      <c r="C148" s="262"/>
      <c r="D148" s="247" t="s">
        <v>158</v>
      </c>
      <c r="E148" s="263" t="s">
        <v>21</v>
      </c>
      <c r="F148" s="264" t="s">
        <v>206</v>
      </c>
      <c r="G148" s="262"/>
      <c r="H148" s="265">
        <v>526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AT148" s="271" t="s">
        <v>158</v>
      </c>
      <c r="AU148" s="271" t="s">
        <v>165</v>
      </c>
      <c r="AV148" s="13" t="s">
        <v>154</v>
      </c>
      <c r="AW148" s="13" t="s">
        <v>35</v>
      </c>
      <c r="AX148" s="13" t="s">
        <v>78</v>
      </c>
      <c r="AY148" s="271" t="s">
        <v>149</v>
      </c>
    </row>
    <row r="149" s="1" customFormat="1" ht="16.5" customHeight="1">
      <c r="B149" s="46"/>
      <c r="C149" s="272" t="s">
        <v>281</v>
      </c>
      <c r="D149" s="272" t="s">
        <v>288</v>
      </c>
      <c r="E149" s="273" t="s">
        <v>539</v>
      </c>
      <c r="F149" s="274" t="s">
        <v>540</v>
      </c>
      <c r="G149" s="275" t="s">
        <v>331</v>
      </c>
      <c r="H149" s="276">
        <v>703.5</v>
      </c>
      <c r="I149" s="277"/>
      <c r="J149" s="278">
        <f>ROUND(I149*H149,2)</f>
        <v>0</v>
      </c>
      <c r="K149" s="274" t="s">
        <v>21</v>
      </c>
      <c r="L149" s="279"/>
      <c r="M149" s="280" t="s">
        <v>21</v>
      </c>
      <c r="N149" s="281" t="s">
        <v>42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80</v>
      </c>
      <c r="AT149" s="24" t="s">
        <v>288</v>
      </c>
      <c r="AU149" s="24" t="s">
        <v>165</v>
      </c>
      <c r="AY149" s="24" t="s">
        <v>149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78</v>
      </c>
      <c r="BK149" s="246">
        <f>ROUND(I149*H149,2)</f>
        <v>0</v>
      </c>
      <c r="BL149" s="24" t="s">
        <v>78</v>
      </c>
      <c r="BM149" s="24" t="s">
        <v>541</v>
      </c>
    </row>
    <row r="150" s="12" customFormat="1">
      <c r="B150" s="250"/>
      <c r="C150" s="251"/>
      <c r="D150" s="247" t="s">
        <v>158</v>
      </c>
      <c r="E150" s="252" t="s">
        <v>21</v>
      </c>
      <c r="F150" s="253" t="s">
        <v>542</v>
      </c>
      <c r="G150" s="251"/>
      <c r="H150" s="254">
        <v>703.5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AT150" s="260" t="s">
        <v>158</v>
      </c>
      <c r="AU150" s="260" t="s">
        <v>165</v>
      </c>
      <c r="AV150" s="12" t="s">
        <v>80</v>
      </c>
      <c r="AW150" s="12" t="s">
        <v>35</v>
      </c>
      <c r="AX150" s="12" t="s">
        <v>78</v>
      </c>
      <c r="AY150" s="260" t="s">
        <v>149</v>
      </c>
    </row>
    <row r="151" s="1" customFormat="1" ht="25.5" customHeight="1">
      <c r="B151" s="46"/>
      <c r="C151" s="235" t="s">
        <v>340</v>
      </c>
      <c r="D151" s="235" t="s">
        <v>150</v>
      </c>
      <c r="E151" s="236" t="s">
        <v>543</v>
      </c>
      <c r="F151" s="237" t="s">
        <v>544</v>
      </c>
      <c r="G151" s="238" t="s">
        <v>153</v>
      </c>
      <c r="H151" s="239">
        <v>3884</v>
      </c>
      <c r="I151" s="240"/>
      <c r="J151" s="241">
        <f>ROUND(I151*H151,2)</f>
        <v>0</v>
      </c>
      <c r="K151" s="237" t="s">
        <v>162</v>
      </c>
      <c r="L151" s="72"/>
      <c r="M151" s="242" t="s">
        <v>21</v>
      </c>
      <c r="N151" s="243" t="s">
        <v>42</v>
      </c>
      <c r="O151" s="47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4" t="s">
        <v>78</v>
      </c>
      <c r="AT151" s="24" t="s">
        <v>150</v>
      </c>
      <c r="AU151" s="24" t="s">
        <v>165</v>
      </c>
      <c r="AY151" s="24" t="s">
        <v>149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4" t="s">
        <v>78</v>
      </c>
      <c r="BK151" s="246">
        <f>ROUND(I151*H151,2)</f>
        <v>0</v>
      </c>
      <c r="BL151" s="24" t="s">
        <v>78</v>
      </c>
      <c r="BM151" s="24" t="s">
        <v>545</v>
      </c>
    </row>
    <row r="152" s="12" customFormat="1">
      <c r="B152" s="250"/>
      <c r="C152" s="251"/>
      <c r="D152" s="247" t="s">
        <v>158</v>
      </c>
      <c r="E152" s="252" t="s">
        <v>21</v>
      </c>
      <c r="F152" s="253" t="s">
        <v>546</v>
      </c>
      <c r="G152" s="251"/>
      <c r="H152" s="254">
        <v>142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AT152" s="260" t="s">
        <v>158</v>
      </c>
      <c r="AU152" s="260" t="s">
        <v>165</v>
      </c>
      <c r="AV152" s="12" t="s">
        <v>80</v>
      </c>
      <c r="AW152" s="12" t="s">
        <v>35</v>
      </c>
      <c r="AX152" s="12" t="s">
        <v>71</v>
      </c>
      <c r="AY152" s="260" t="s">
        <v>149</v>
      </c>
    </row>
    <row r="153" s="12" customFormat="1">
      <c r="B153" s="250"/>
      <c r="C153" s="251"/>
      <c r="D153" s="247" t="s">
        <v>158</v>
      </c>
      <c r="E153" s="252" t="s">
        <v>21</v>
      </c>
      <c r="F153" s="253" t="s">
        <v>547</v>
      </c>
      <c r="G153" s="251"/>
      <c r="H153" s="254">
        <v>3742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AT153" s="260" t="s">
        <v>158</v>
      </c>
      <c r="AU153" s="260" t="s">
        <v>165</v>
      </c>
      <c r="AV153" s="12" t="s">
        <v>80</v>
      </c>
      <c r="AW153" s="12" t="s">
        <v>35</v>
      </c>
      <c r="AX153" s="12" t="s">
        <v>71</v>
      </c>
      <c r="AY153" s="260" t="s">
        <v>149</v>
      </c>
    </row>
    <row r="154" s="13" customFormat="1">
      <c r="B154" s="261"/>
      <c r="C154" s="262"/>
      <c r="D154" s="247" t="s">
        <v>158</v>
      </c>
      <c r="E154" s="263" t="s">
        <v>21</v>
      </c>
      <c r="F154" s="264" t="s">
        <v>206</v>
      </c>
      <c r="G154" s="262"/>
      <c r="H154" s="265">
        <v>3884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AT154" s="271" t="s">
        <v>158</v>
      </c>
      <c r="AU154" s="271" t="s">
        <v>165</v>
      </c>
      <c r="AV154" s="13" t="s">
        <v>154</v>
      </c>
      <c r="AW154" s="13" t="s">
        <v>35</v>
      </c>
      <c r="AX154" s="13" t="s">
        <v>78</v>
      </c>
      <c r="AY154" s="271" t="s">
        <v>149</v>
      </c>
    </row>
    <row r="155" s="1" customFormat="1" ht="16.5" customHeight="1">
      <c r="B155" s="46"/>
      <c r="C155" s="272" t="s">
        <v>347</v>
      </c>
      <c r="D155" s="272" t="s">
        <v>288</v>
      </c>
      <c r="E155" s="273" t="s">
        <v>548</v>
      </c>
      <c r="F155" s="274" t="s">
        <v>549</v>
      </c>
      <c r="G155" s="275" t="s">
        <v>173</v>
      </c>
      <c r="H155" s="276">
        <v>388.39999999999998</v>
      </c>
      <c r="I155" s="277"/>
      <c r="J155" s="278">
        <f>ROUND(I155*H155,2)</f>
        <v>0</v>
      </c>
      <c r="K155" s="274" t="s">
        <v>162</v>
      </c>
      <c r="L155" s="279"/>
      <c r="M155" s="280" t="s">
        <v>21</v>
      </c>
      <c r="N155" s="281" t="s">
        <v>42</v>
      </c>
      <c r="O155" s="47"/>
      <c r="P155" s="244">
        <f>O155*H155</f>
        <v>0</v>
      </c>
      <c r="Q155" s="244">
        <v>0.20000000000000001</v>
      </c>
      <c r="R155" s="244">
        <f>Q155*H155</f>
        <v>77.680000000000007</v>
      </c>
      <c r="S155" s="244">
        <v>0</v>
      </c>
      <c r="T155" s="245">
        <f>S155*H155</f>
        <v>0</v>
      </c>
      <c r="AR155" s="24" t="s">
        <v>80</v>
      </c>
      <c r="AT155" s="24" t="s">
        <v>288</v>
      </c>
      <c r="AU155" s="24" t="s">
        <v>165</v>
      </c>
      <c r="AY155" s="24" t="s">
        <v>149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78</v>
      </c>
      <c r="BK155" s="246">
        <f>ROUND(I155*H155,2)</f>
        <v>0</v>
      </c>
      <c r="BL155" s="24" t="s">
        <v>78</v>
      </c>
      <c r="BM155" s="24" t="s">
        <v>550</v>
      </c>
    </row>
    <row r="156" s="12" customFormat="1">
      <c r="B156" s="250"/>
      <c r="C156" s="251"/>
      <c r="D156" s="247" t="s">
        <v>158</v>
      </c>
      <c r="E156" s="251"/>
      <c r="F156" s="253" t="s">
        <v>551</v>
      </c>
      <c r="G156" s="251"/>
      <c r="H156" s="254">
        <v>388.39999999999998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158</v>
      </c>
      <c r="AU156" s="260" t="s">
        <v>165</v>
      </c>
      <c r="AV156" s="12" t="s">
        <v>80</v>
      </c>
      <c r="AW156" s="12" t="s">
        <v>6</v>
      </c>
      <c r="AX156" s="12" t="s">
        <v>78</v>
      </c>
      <c r="AY156" s="260" t="s">
        <v>149</v>
      </c>
    </row>
    <row r="157" s="1" customFormat="1" ht="25.5" customHeight="1">
      <c r="B157" s="46"/>
      <c r="C157" s="235" t="s">
        <v>245</v>
      </c>
      <c r="D157" s="235" t="s">
        <v>150</v>
      </c>
      <c r="E157" s="236" t="s">
        <v>552</v>
      </c>
      <c r="F157" s="237" t="s">
        <v>553</v>
      </c>
      <c r="G157" s="238" t="s">
        <v>291</v>
      </c>
      <c r="H157" s="239">
        <v>0.23200000000000001</v>
      </c>
      <c r="I157" s="240"/>
      <c r="J157" s="241">
        <f>ROUND(I157*H157,2)</f>
        <v>0</v>
      </c>
      <c r="K157" s="237" t="s">
        <v>21</v>
      </c>
      <c r="L157" s="72"/>
      <c r="M157" s="242" t="s">
        <v>21</v>
      </c>
      <c r="N157" s="243" t="s">
        <v>42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154</v>
      </c>
      <c r="AT157" s="24" t="s">
        <v>150</v>
      </c>
      <c r="AU157" s="24" t="s">
        <v>165</v>
      </c>
      <c r="AY157" s="24" t="s">
        <v>149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78</v>
      </c>
      <c r="BK157" s="246">
        <f>ROUND(I157*H157,2)</f>
        <v>0</v>
      </c>
      <c r="BL157" s="24" t="s">
        <v>154</v>
      </c>
      <c r="BM157" s="24" t="s">
        <v>554</v>
      </c>
    </row>
    <row r="158" s="12" customFormat="1">
      <c r="B158" s="250"/>
      <c r="C158" s="251"/>
      <c r="D158" s="247" t="s">
        <v>158</v>
      </c>
      <c r="E158" s="251"/>
      <c r="F158" s="253" t="s">
        <v>555</v>
      </c>
      <c r="G158" s="251"/>
      <c r="H158" s="254">
        <v>0.23200000000000001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AT158" s="260" t="s">
        <v>158</v>
      </c>
      <c r="AU158" s="260" t="s">
        <v>165</v>
      </c>
      <c r="AV158" s="12" t="s">
        <v>80</v>
      </c>
      <c r="AW158" s="12" t="s">
        <v>6</v>
      </c>
      <c r="AX158" s="12" t="s">
        <v>78</v>
      </c>
      <c r="AY158" s="260" t="s">
        <v>149</v>
      </c>
    </row>
    <row r="159" s="1" customFormat="1" ht="16.5" customHeight="1">
      <c r="B159" s="46"/>
      <c r="C159" s="272" t="s">
        <v>251</v>
      </c>
      <c r="D159" s="272" t="s">
        <v>288</v>
      </c>
      <c r="E159" s="273" t="s">
        <v>556</v>
      </c>
      <c r="F159" s="274" t="s">
        <v>557</v>
      </c>
      <c r="G159" s="275" t="s">
        <v>558</v>
      </c>
      <c r="H159" s="276">
        <v>231.63</v>
      </c>
      <c r="I159" s="277"/>
      <c r="J159" s="278">
        <f>ROUND(I159*H159,2)</f>
        <v>0</v>
      </c>
      <c r="K159" s="274" t="s">
        <v>162</v>
      </c>
      <c r="L159" s="279"/>
      <c r="M159" s="280" t="s">
        <v>21</v>
      </c>
      <c r="N159" s="281" t="s">
        <v>42</v>
      </c>
      <c r="O159" s="47"/>
      <c r="P159" s="244">
        <f>O159*H159</f>
        <v>0</v>
      </c>
      <c r="Q159" s="244">
        <v>0.001</v>
      </c>
      <c r="R159" s="244">
        <f>Q159*H159</f>
        <v>0.23163</v>
      </c>
      <c r="S159" s="244">
        <v>0</v>
      </c>
      <c r="T159" s="245">
        <f>S159*H159</f>
        <v>0</v>
      </c>
      <c r="AR159" s="24" t="s">
        <v>195</v>
      </c>
      <c r="AT159" s="24" t="s">
        <v>288</v>
      </c>
      <c r="AU159" s="24" t="s">
        <v>165</v>
      </c>
      <c r="AY159" s="24" t="s">
        <v>149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4" t="s">
        <v>78</v>
      </c>
      <c r="BK159" s="246">
        <f>ROUND(I159*H159,2)</f>
        <v>0</v>
      </c>
      <c r="BL159" s="24" t="s">
        <v>154</v>
      </c>
      <c r="BM159" s="24" t="s">
        <v>559</v>
      </c>
    </row>
    <row r="160" s="12" customFormat="1">
      <c r="B160" s="250"/>
      <c r="C160" s="251"/>
      <c r="D160" s="247" t="s">
        <v>158</v>
      </c>
      <c r="E160" s="252" t="s">
        <v>21</v>
      </c>
      <c r="F160" s="253" t="s">
        <v>560</v>
      </c>
      <c r="G160" s="251"/>
      <c r="H160" s="254">
        <v>140.69999999999999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AT160" s="260" t="s">
        <v>158</v>
      </c>
      <c r="AU160" s="260" t="s">
        <v>165</v>
      </c>
      <c r="AV160" s="12" t="s">
        <v>80</v>
      </c>
      <c r="AW160" s="12" t="s">
        <v>35</v>
      </c>
      <c r="AX160" s="12" t="s">
        <v>71</v>
      </c>
      <c r="AY160" s="260" t="s">
        <v>149</v>
      </c>
    </row>
    <row r="161" s="12" customFormat="1">
      <c r="B161" s="250"/>
      <c r="C161" s="251"/>
      <c r="D161" s="247" t="s">
        <v>158</v>
      </c>
      <c r="E161" s="252" t="s">
        <v>21</v>
      </c>
      <c r="F161" s="253" t="s">
        <v>561</v>
      </c>
      <c r="G161" s="251"/>
      <c r="H161" s="254">
        <v>61.530000000000001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AT161" s="260" t="s">
        <v>158</v>
      </c>
      <c r="AU161" s="260" t="s">
        <v>165</v>
      </c>
      <c r="AV161" s="12" t="s">
        <v>80</v>
      </c>
      <c r="AW161" s="12" t="s">
        <v>35</v>
      </c>
      <c r="AX161" s="12" t="s">
        <v>71</v>
      </c>
      <c r="AY161" s="260" t="s">
        <v>149</v>
      </c>
    </row>
    <row r="162" s="12" customFormat="1">
      <c r="B162" s="250"/>
      <c r="C162" s="251"/>
      <c r="D162" s="247" t="s">
        <v>158</v>
      </c>
      <c r="E162" s="252" t="s">
        <v>21</v>
      </c>
      <c r="F162" s="253" t="s">
        <v>562</v>
      </c>
      <c r="G162" s="251"/>
      <c r="H162" s="254">
        <v>29.399999999999999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AT162" s="260" t="s">
        <v>158</v>
      </c>
      <c r="AU162" s="260" t="s">
        <v>165</v>
      </c>
      <c r="AV162" s="12" t="s">
        <v>80</v>
      </c>
      <c r="AW162" s="12" t="s">
        <v>35</v>
      </c>
      <c r="AX162" s="12" t="s">
        <v>71</v>
      </c>
      <c r="AY162" s="260" t="s">
        <v>149</v>
      </c>
    </row>
    <row r="163" s="13" customFormat="1">
      <c r="B163" s="261"/>
      <c r="C163" s="262"/>
      <c r="D163" s="247" t="s">
        <v>158</v>
      </c>
      <c r="E163" s="263" t="s">
        <v>21</v>
      </c>
      <c r="F163" s="264" t="s">
        <v>206</v>
      </c>
      <c r="G163" s="262"/>
      <c r="H163" s="265">
        <v>231.63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AT163" s="271" t="s">
        <v>158</v>
      </c>
      <c r="AU163" s="271" t="s">
        <v>165</v>
      </c>
      <c r="AV163" s="13" t="s">
        <v>154</v>
      </c>
      <c r="AW163" s="13" t="s">
        <v>35</v>
      </c>
      <c r="AX163" s="13" t="s">
        <v>78</v>
      </c>
      <c r="AY163" s="271" t="s">
        <v>149</v>
      </c>
    </row>
    <row r="164" s="1" customFormat="1" ht="16.5" customHeight="1">
      <c r="B164" s="46"/>
      <c r="C164" s="235" t="s">
        <v>352</v>
      </c>
      <c r="D164" s="235" t="s">
        <v>150</v>
      </c>
      <c r="E164" s="236" t="s">
        <v>563</v>
      </c>
      <c r="F164" s="237" t="s">
        <v>564</v>
      </c>
      <c r="G164" s="238" t="s">
        <v>173</v>
      </c>
      <c r="H164" s="239">
        <v>72.730000000000004</v>
      </c>
      <c r="I164" s="240"/>
      <c r="J164" s="241">
        <f>ROUND(I164*H164,2)</f>
        <v>0</v>
      </c>
      <c r="K164" s="237" t="s">
        <v>162</v>
      </c>
      <c r="L164" s="72"/>
      <c r="M164" s="242" t="s">
        <v>21</v>
      </c>
      <c r="N164" s="243" t="s">
        <v>42</v>
      </c>
      <c r="O164" s="47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4" t="s">
        <v>78</v>
      </c>
      <c r="AT164" s="24" t="s">
        <v>150</v>
      </c>
      <c r="AU164" s="24" t="s">
        <v>165</v>
      </c>
      <c r="AY164" s="24" t="s">
        <v>149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78</v>
      </c>
      <c r="BK164" s="246">
        <f>ROUND(I164*H164,2)</f>
        <v>0</v>
      </c>
      <c r="BL164" s="24" t="s">
        <v>78</v>
      </c>
      <c r="BM164" s="24" t="s">
        <v>565</v>
      </c>
    </row>
    <row r="165" s="12" customFormat="1">
      <c r="B165" s="250"/>
      <c r="C165" s="251"/>
      <c r="D165" s="247" t="s">
        <v>158</v>
      </c>
      <c r="E165" s="252" t="s">
        <v>21</v>
      </c>
      <c r="F165" s="253" t="s">
        <v>566</v>
      </c>
      <c r="G165" s="251"/>
      <c r="H165" s="254">
        <v>37.520000000000003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AT165" s="260" t="s">
        <v>158</v>
      </c>
      <c r="AU165" s="260" t="s">
        <v>165</v>
      </c>
      <c r="AV165" s="12" t="s">
        <v>80</v>
      </c>
      <c r="AW165" s="12" t="s">
        <v>35</v>
      </c>
      <c r="AX165" s="12" t="s">
        <v>71</v>
      </c>
      <c r="AY165" s="260" t="s">
        <v>149</v>
      </c>
    </row>
    <row r="166" s="12" customFormat="1">
      <c r="B166" s="250"/>
      <c r="C166" s="251"/>
      <c r="D166" s="247" t="s">
        <v>158</v>
      </c>
      <c r="E166" s="252" t="s">
        <v>21</v>
      </c>
      <c r="F166" s="253" t="s">
        <v>567</v>
      </c>
      <c r="G166" s="251"/>
      <c r="H166" s="254">
        <v>20.510000000000002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AT166" s="260" t="s">
        <v>158</v>
      </c>
      <c r="AU166" s="260" t="s">
        <v>165</v>
      </c>
      <c r="AV166" s="12" t="s">
        <v>80</v>
      </c>
      <c r="AW166" s="12" t="s">
        <v>35</v>
      </c>
      <c r="AX166" s="12" t="s">
        <v>71</v>
      </c>
      <c r="AY166" s="260" t="s">
        <v>149</v>
      </c>
    </row>
    <row r="167" s="12" customFormat="1">
      <c r="B167" s="250"/>
      <c r="C167" s="251"/>
      <c r="D167" s="247" t="s">
        <v>158</v>
      </c>
      <c r="E167" s="252" t="s">
        <v>21</v>
      </c>
      <c r="F167" s="253" t="s">
        <v>568</v>
      </c>
      <c r="G167" s="251"/>
      <c r="H167" s="254">
        <v>14.699999999999999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158</v>
      </c>
      <c r="AU167" s="260" t="s">
        <v>165</v>
      </c>
      <c r="AV167" s="12" t="s">
        <v>80</v>
      </c>
      <c r="AW167" s="12" t="s">
        <v>35</v>
      </c>
      <c r="AX167" s="12" t="s">
        <v>71</v>
      </c>
      <c r="AY167" s="260" t="s">
        <v>149</v>
      </c>
    </row>
    <row r="168" s="13" customFormat="1">
      <c r="B168" s="261"/>
      <c r="C168" s="262"/>
      <c r="D168" s="247" t="s">
        <v>158</v>
      </c>
      <c r="E168" s="263" t="s">
        <v>21</v>
      </c>
      <c r="F168" s="264" t="s">
        <v>206</v>
      </c>
      <c r="G168" s="262"/>
      <c r="H168" s="265">
        <v>72.730000000000004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AT168" s="271" t="s">
        <v>158</v>
      </c>
      <c r="AU168" s="271" t="s">
        <v>165</v>
      </c>
      <c r="AV168" s="13" t="s">
        <v>154</v>
      </c>
      <c r="AW168" s="13" t="s">
        <v>35</v>
      </c>
      <c r="AX168" s="13" t="s">
        <v>78</v>
      </c>
      <c r="AY168" s="271" t="s">
        <v>149</v>
      </c>
    </row>
    <row r="169" s="1" customFormat="1" ht="16.5" customHeight="1">
      <c r="B169" s="46"/>
      <c r="C169" s="235" t="s">
        <v>358</v>
      </c>
      <c r="D169" s="235" t="s">
        <v>150</v>
      </c>
      <c r="E169" s="236" t="s">
        <v>569</v>
      </c>
      <c r="F169" s="237" t="s">
        <v>570</v>
      </c>
      <c r="G169" s="238" t="s">
        <v>173</v>
      </c>
      <c r="H169" s="239">
        <v>72.730000000000004</v>
      </c>
      <c r="I169" s="240"/>
      <c r="J169" s="241">
        <f>ROUND(I169*H169,2)</f>
        <v>0</v>
      </c>
      <c r="K169" s="237" t="s">
        <v>162</v>
      </c>
      <c r="L169" s="72"/>
      <c r="M169" s="242" t="s">
        <v>21</v>
      </c>
      <c r="N169" s="243" t="s">
        <v>42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78</v>
      </c>
      <c r="AT169" s="24" t="s">
        <v>150</v>
      </c>
      <c r="AU169" s="24" t="s">
        <v>165</v>
      </c>
      <c r="AY169" s="24" t="s">
        <v>149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78</v>
      </c>
      <c r="BK169" s="246">
        <f>ROUND(I169*H169,2)</f>
        <v>0</v>
      </c>
      <c r="BL169" s="24" t="s">
        <v>78</v>
      </c>
      <c r="BM169" s="24" t="s">
        <v>571</v>
      </c>
    </row>
    <row r="170" s="1" customFormat="1" ht="25.5" customHeight="1">
      <c r="B170" s="46"/>
      <c r="C170" s="235" t="s">
        <v>364</v>
      </c>
      <c r="D170" s="235" t="s">
        <v>150</v>
      </c>
      <c r="E170" s="236" t="s">
        <v>572</v>
      </c>
      <c r="F170" s="237" t="s">
        <v>573</v>
      </c>
      <c r="G170" s="238" t="s">
        <v>173</v>
      </c>
      <c r="H170" s="239">
        <v>72.730000000000004</v>
      </c>
      <c r="I170" s="240"/>
      <c r="J170" s="241">
        <f>ROUND(I170*H170,2)</f>
        <v>0</v>
      </c>
      <c r="K170" s="237" t="s">
        <v>162</v>
      </c>
      <c r="L170" s="72"/>
      <c r="M170" s="242" t="s">
        <v>21</v>
      </c>
      <c r="N170" s="243" t="s">
        <v>42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78</v>
      </c>
      <c r="AT170" s="24" t="s">
        <v>150</v>
      </c>
      <c r="AU170" s="24" t="s">
        <v>165</v>
      </c>
      <c r="AY170" s="24" t="s">
        <v>149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78</v>
      </c>
      <c r="BK170" s="246">
        <f>ROUND(I170*H170,2)</f>
        <v>0</v>
      </c>
      <c r="BL170" s="24" t="s">
        <v>78</v>
      </c>
      <c r="BM170" s="24" t="s">
        <v>574</v>
      </c>
    </row>
    <row r="171" s="1" customFormat="1" ht="16.5" customHeight="1">
      <c r="B171" s="46"/>
      <c r="C171" s="272" t="s">
        <v>368</v>
      </c>
      <c r="D171" s="272" t="s">
        <v>288</v>
      </c>
      <c r="E171" s="273" t="s">
        <v>575</v>
      </c>
      <c r="F171" s="274" t="s">
        <v>576</v>
      </c>
      <c r="G171" s="275" t="s">
        <v>173</v>
      </c>
      <c r="H171" s="276">
        <v>72.730000000000004</v>
      </c>
      <c r="I171" s="277"/>
      <c r="J171" s="278">
        <f>ROUND(I171*H171,2)</f>
        <v>0</v>
      </c>
      <c r="K171" s="274" t="s">
        <v>162</v>
      </c>
      <c r="L171" s="279"/>
      <c r="M171" s="280" t="s">
        <v>21</v>
      </c>
      <c r="N171" s="281" t="s">
        <v>42</v>
      </c>
      <c r="O171" s="47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AR171" s="24" t="s">
        <v>80</v>
      </c>
      <c r="AT171" s="24" t="s">
        <v>288</v>
      </c>
      <c r="AU171" s="24" t="s">
        <v>165</v>
      </c>
      <c r="AY171" s="24" t="s">
        <v>149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4" t="s">
        <v>78</v>
      </c>
      <c r="BK171" s="246">
        <f>ROUND(I171*H171,2)</f>
        <v>0</v>
      </c>
      <c r="BL171" s="24" t="s">
        <v>78</v>
      </c>
      <c r="BM171" s="24" t="s">
        <v>577</v>
      </c>
    </row>
    <row r="172" s="1" customFormat="1" ht="63.75" customHeight="1">
      <c r="B172" s="46"/>
      <c r="C172" s="235" t="s">
        <v>323</v>
      </c>
      <c r="D172" s="235" t="s">
        <v>150</v>
      </c>
      <c r="E172" s="236" t="s">
        <v>578</v>
      </c>
      <c r="F172" s="237" t="s">
        <v>579</v>
      </c>
      <c r="G172" s="238" t="s">
        <v>331</v>
      </c>
      <c r="H172" s="239">
        <v>1730</v>
      </c>
      <c r="I172" s="240"/>
      <c r="J172" s="241">
        <f>ROUND(I172*H172,2)</f>
        <v>0</v>
      </c>
      <c r="K172" s="237" t="s">
        <v>162</v>
      </c>
      <c r="L172" s="72"/>
      <c r="M172" s="242" t="s">
        <v>21</v>
      </c>
      <c r="N172" s="243" t="s">
        <v>42</v>
      </c>
      <c r="O172" s="47"/>
      <c r="P172" s="244">
        <f>O172*H172</f>
        <v>0</v>
      </c>
      <c r="Q172" s="244">
        <v>0.0068230000000000001</v>
      </c>
      <c r="R172" s="244">
        <f>Q172*H172</f>
        <v>11.803789999999999</v>
      </c>
      <c r="S172" s="244">
        <v>0</v>
      </c>
      <c r="T172" s="245">
        <f>S172*H172</f>
        <v>0</v>
      </c>
      <c r="AR172" s="24" t="s">
        <v>78</v>
      </c>
      <c r="AT172" s="24" t="s">
        <v>150</v>
      </c>
      <c r="AU172" s="24" t="s">
        <v>165</v>
      </c>
      <c r="AY172" s="24" t="s">
        <v>149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78</v>
      </c>
      <c r="BK172" s="246">
        <f>ROUND(I172*H172,2)</f>
        <v>0</v>
      </c>
      <c r="BL172" s="24" t="s">
        <v>78</v>
      </c>
      <c r="BM172" s="24" t="s">
        <v>580</v>
      </c>
    </row>
    <row r="173" s="12" customFormat="1">
      <c r="B173" s="250"/>
      <c r="C173" s="251"/>
      <c r="D173" s="247" t="s">
        <v>158</v>
      </c>
      <c r="E173" s="252" t="s">
        <v>21</v>
      </c>
      <c r="F173" s="253" t="s">
        <v>410</v>
      </c>
      <c r="G173" s="251"/>
      <c r="H173" s="254">
        <v>1730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AT173" s="260" t="s">
        <v>158</v>
      </c>
      <c r="AU173" s="260" t="s">
        <v>165</v>
      </c>
      <c r="AV173" s="12" t="s">
        <v>80</v>
      </c>
      <c r="AW173" s="12" t="s">
        <v>35</v>
      </c>
      <c r="AX173" s="12" t="s">
        <v>78</v>
      </c>
      <c r="AY173" s="260" t="s">
        <v>149</v>
      </c>
    </row>
    <row r="174" s="1" customFormat="1" ht="25.5" customHeight="1">
      <c r="B174" s="46"/>
      <c r="C174" s="235" t="s">
        <v>328</v>
      </c>
      <c r="D174" s="235" t="s">
        <v>150</v>
      </c>
      <c r="E174" s="236" t="s">
        <v>581</v>
      </c>
      <c r="F174" s="237" t="s">
        <v>582</v>
      </c>
      <c r="G174" s="238" t="s">
        <v>318</v>
      </c>
      <c r="H174" s="239">
        <v>22</v>
      </c>
      <c r="I174" s="240"/>
      <c r="J174" s="241">
        <f>ROUND(I174*H174,2)</f>
        <v>0</v>
      </c>
      <c r="K174" s="237" t="s">
        <v>162</v>
      </c>
      <c r="L174" s="72"/>
      <c r="M174" s="242" t="s">
        <v>21</v>
      </c>
      <c r="N174" s="243" t="s">
        <v>42</v>
      </c>
      <c r="O174" s="47"/>
      <c r="P174" s="244">
        <f>O174*H174</f>
        <v>0</v>
      </c>
      <c r="Q174" s="244">
        <v>0.07417</v>
      </c>
      <c r="R174" s="244">
        <f>Q174*H174</f>
        <v>1.63174</v>
      </c>
      <c r="S174" s="244">
        <v>0</v>
      </c>
      <c r="T174" s="245">
        <f>S174*H174</f>
        <v>0</v>
      </c>
      <c r="AR174" s="24" t="s">
        <v>78</v>
      </c>
      <c r="AT174" s="24" t="s">
        <v>150</v>
      </c>
      <c r="AU174" s="24" t="s">
        <v>165</v>
      </c>
      <c r="AY174" s="24" t="s">
        <v>149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4" t="s">
        <v>78</v>
      </c>
      <c r="BK174" s="246">
        <f>ROUND(I174*H174,2)</f>
        <v>0</v>
      </c>
      <c r="BL174" s="24" t="s">
        <v>78</v>
      </c>
      <c r="BM174" s="24" t="s">
        <v>583</v>
      </c>
    </row>
    <row r="175" s="12" customFormat="1">
      <c r="B175" s="250"/>
      <c r="C175" s="251"/>
      <c r="D175" s="247" t="s">
        <v>158</v>
      </c>
      <c r="E175" s="252" t="s">
        <v>21</v>
      </c>
      <c r="F175" s="253" t="s">
        <v>584</v>
      </c>
      <c r="G175" s="251"/>
      <c r="H175" s="254">
        <v>22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AT175" s="260" t="s">
        <v>158</v>
      </c>
      <c r="AU175" s="260" t="s">
        <v>165</v>
      </c>
      <c r="AV175" s="12" t="s">
        <v>80</v>
      </c>
      <c r="AW175" s="12" t="s">
        <v>35</v>
      </c>
      <c r="AX175" s="12" t="s">
        <v>78</v>
      </c>
      <c r="AY175" s="260" t="s">
        <v>149</v>
      </c>
    </row>
    <row r="176" s="1" customFormat="1" ht="25.5" customHeight="1">
      <c r="B176" s="46"/>
      <c r="C176" s="235" t="s">
        <v>287</v>
      </c>
      <c r="D176" s="235" t="s">
        <v>150</v>
      </c>
      <c r="E176" s="236" t="s">
        <v>585</v>
      </c>
      <c r="F176" s="237" t="s">
        <v>586</v>
      </c>
      <c r="G176" s="238" t="s">
        <v>318</v>
      </c>
      <c r="H176" s="239">
        <v>469</v>
      </c>
      <c r="I176" s="240"/>
      <c r="J176" s="241">
        <f>ROUND(I176*H176,2)</f>
        <v>0</v>
      </c>
      <c r="K176" s="237" t="s">
        <v>446</v>
      </c>
      <c r="L176" s="72"/>
      <c r="M176" s="242" t="s">
        <v>21</v>
      </c>
      <c r="N176" s="243" t="s">
        <v>42</v>
      </c>
      <c r="O176" s="47"/>
      <c r="P176" s="244">
        <f>O176*H176</f>
        <v>0</v>
      </c>
      <c r="Q176" s="244">
        <v>6.9999999999999994E-05</v>
      </c>
      <c r="R176" s="244">
        <f>Q176*H176</f>
        <v>0.032829999999999998</v>
      </c>
      <c r="S176" s="244">
        <v>0</v>
      </c>
      <c r="T176" s="245">
        <f>S176*H176</f>
        <v>0</v>
      </c>
      <c r="AR176" s="24" t="s">
        <v>78</v>
      </c>
      <c r="AT176" s="24" t="s">
        <v>150</v>
      </c>
      <c r="AU176" s="24" t="s">
        <v>165</v>
      </c>
      <c r="AY176" s="24" t="s">
        <v>149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78</v>
      </c>
      <c r="BK176" s="246">
        <f>ROUND(I176*H176,2)</f>
        <v>0</v>
      </c>
      <c r="BL176" s="24" t="s">
        <v>78</v>
      </c>
      <c r="BM176" s="24" t="s">
        <v>587</v>
      </c>
    </row>
    <row r="177" s="12" customFormat="1">
      <c r="B177" s="250"/>
      <c r="C177" s="251"/>
      <c r="D177" s="247" t="s">
        <v>158</v>
      </c>
      <c r="E177" s="252" t="s">
        <v>21</v>
      </c>
      <c r="F177" s="253" t="s">
        <v>419</v>
      </c>
      <c r="G177" s="251"/>
      <c r="H177" s="254">
        <v>469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AT177" s="260" t="s">
        <v>158</v>
      </c>
      <c r="AU177" s="260" t="s">
        <v>165</v>
      </c>
      <c r="AV177" s="12" t="s">
        <v>80</v>
      </c>
      <c r="AW177" s="12" t="s">
        <v>35</v>
      </c>
      <c r="AX177" s="12" t="s">
        <v>78</v>
      </c>
      <c r="AY177" s="260" t="s">
        <v>149</v>
      </c>
    </row>
    <row r="178" s="1" customFormat="1" ht="25.5" customHeight="1">
      <c r="B178" s="46"/>
      <c r="C178" s="272" t="s">
        <v>295</v>
      </c>
      <c r="D178" s="272" t="s">
        <v>288</v>
      </c>
      <c r="E178" s="273" t="s">
        <v>588</v>
      </c>
      <c r="F178" s="274" t="s">
        <v>589</v>
      </c>
      <c r="G178" s="275" t="s">
        <v>318</v>
      </c>
      <c r="H178" s="276">
        <v>469</v>
      </c>
      <c r="I178" s="277"/>
      <c r="J178" s="278">
        <f>ROUND(I178*H178,2)</f>
        <v>0</v>
      </c>
      <c r="K178" s="274" t="s">
        <v>21</v>
      </c>
      <c r="L178" s="279"/>
      <c r="M178" s="280" t="s">
        <v>21</v>
      </c>
      <c r="N178" s="281" t="s">
        <v>42</v>
      </c>
      <c r="O178" s="47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AR178" s="24" t="s">
        <v>80</v>
      </c>
      <c r="AT178" s="24" t="s">
        <v>288</v>
      </c>
      <c r="AU178" s="24" t="s">
        <v>165</v>
      </c>
      <c r="AY178" s="24" t="s">
        <v>149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78</v>
      </c>
      <c r="BK178" s="246">
        <f>ROUND(I178*H178,2)</f>
        <v>0</v>
      </c>
      <c r="BL178" s="24" t="s">
        <v>78</v>
      </c>
      <c r="BM178" s="24" t="s">
        <v>590</v>
      </c>
    </row>
    <row r="179" s="12" customFormat="1">
      <c r="B179" s="250"/>
      <c r="C179" s="251"/>
      <c r="D179" s="247" t="s">
        <v>158</v>
      </c>
      <c r="E179" s="252" t="s">
        <v>21</v>
      </c>
      <c r="F179" s="253" t="s">
        <v>419</v>
      </c>
      <c r="G179" s="251"/>
      <c r="H179" s="254">
        <v>469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AT179" s="260" t="s">
        <v>158</v>
      </c>
      <c r="AU179" s="260" t="s">
        <v>165</v>
      </c>
      <c r="AV179" s="12" t="s">
        <v>80</v>
      </c>
      <c r="AW179" s="12" t="s">
        <v>35</v>
      </c>
      <c r="AX179" s="12" t="s">
        <v>78</v>
      </c>
      <c r="AY179" s="260" t="s">
        <v>149</v>
      </c>
    </row>
    <row r="180" s="14" customFormat="1" ht="21.6" customHeight="1">
      <c r="B180" s="289"/>
      <c r="C180" s="290"/>
      <c r="D180" s="291" t="s">
        <v>70</v>
      </c>
      <c r="E180" s="291" t="s">
        <v>591</v>
      </c>
      <c r="F180" s="291" t="s">
        <v>592</v>
      </c>
      <c r="G180" s="290"/>
      <c r="H180" s="290"/>
      <c r="I180" s="292"/>
      <c r="J180" s="293">
        <f>BK180</f>
        <v>0</v>
      </c>
      <c r="K180" s="290"/>
      <c r="L180" s="294"/>
      <c r="M180" s="295"/>
      <c r="N180" s="296"/>
      <c r="O180" s="296"/>
      <c r="P180" s="297">
        <f>P181+P193</f>
        <v>0</v>
      </c>
      <c r="Q180" s="296"/>
      <c r="R180" s="297">
        <f>R181+R193</f>
        <v>32.933</v>
      </c>
      <c r="S180" s="296"/>
      <c r="T180" s="298">
        <f>T181+T193</f>
        <v>0</v>
      </c>
      <c r="AR180" s="299" t="s">
        <v>154</v>
      </c>
      <c r="AT180" s="300" t="s">
        <v>70</v>
      </c>
      <c r="AU180" s="300" t="s">
        <v>165</v>
      </c>
      <c r="AY180" s="299" t="s">
        <v>149</v>
      </c>
      <c r="BK180" s="301">
        <f>BK181+BK193</f>
        <v>0</v>
      </c>
    </row>
    <row r="181" s="14" customFormat="1" ht="14.4" customHeight="1">
      <c r="B181" s="289"/>
      <c r="C181" s="290"/>
      <c r="D181" s="291" t="s">
        <v>70</v>
      </c>
      <c r="E181" s="291" t="s">
        <v>593</v>
      </c>
      <c r="F181" s="291" t="s">
        <v>594</v>
      </c>
      <c r="G181" s="290"/>
      <c r="H181" s="290"/>
      <c r="I181" s="292"/>
      <c r="J181" s="293">
        <f>BK181</f>
        <v>0</v>
      </c>
      <c r="K181" s="290"/>
      <c r="L181" s="294"/>
      <c r="M181" s="295"/>
      <c r="N181" s="296"/>
      <c r="O181" s="296"/>
      <c r="P181" s="297">
        <f>SUM(P182:P192)</f>
        <v>0</v>
      </c>
      <c r="Q181" s="296"/>
      <c r="R181" s="297">
        <f>SUM(R182:R192)</f>
        <v>13.913000000000002</v>
      </c>
      <c r="S181" s="296"/>
      <c r="T181" s="298">
        <f>SUM(T182:T192)</f>
        <v>0</v>
      </c>
      <c r="AR181" s="299" t="s">
        <v>154</v>
      </c>
      <c r="AT181" s="300" t="s">
        <v>70</v>
      </c>
      <c r="AU181" s="300" t="s">
        <v>154</v>
      </c>
      <c r="AY181" s="299" t="s">
        <v>149</v>
      </c>
      <c r="BK181" s="301">
        <f>SUM(BK182:BK192)</f>
        <v>0</v>
      </c>
    </row>
    <row r="182" s="1" customFormat="1" ht="16.5" customHeight="1">
      <c r="B182" s="46"/>
      <c r="C182" s="272" t="s">
        <v>595</v>
      </c>
      <c r="D182" s="272" t="s">
        <v>288</v>
      </c>
      <c r="E182" s="273" t="s">
        <v>596</v>
      </c>
      <c r="F182" s="274" t="s">
        <v>597</v>
      </c>
      <c r="G182" s="275" t="s">
        <v>318</v>
      </c>
      <c r="H182" s="276">
        <v>70</v>
      </c>
      <c r="I182" s="277"/>
      <c r="J182" s="278">
        <f>ROUND(I182*H182,2)</f>
        <v>0</v>
      </c>
      <c r="K182" s="274" t="s">
        <v>21</v>
      </c>
      <c r="L182" s="279"/>
      <c r="M182" s="280" t="s">
        <v>21</v>
      </c>
      <c r="N182" s="281" t="s">
        <v>42</v>
      </c>
      <c r="O182" s="47"/>
      <c r="P182" s="244">
        <f>O182*H182</f>
        <v>0</v>
      </c>
      <c r="Q182" s="244">
        <v>0.0030000000000000001</v>
      </c>
      <c r="R182" s="244">
        <f>Q182*H182</f>
        <v>0.20999999999999999</v>
      </c>
      <c r="S182" s="244">
        <v>0</v>
      </c>
      <c r="T182" s="245">
        <f>S182*H182</f>
        <v>0</v>
      </c>
      <c r="AR182" s="24" t="s">
        <v>195</v>
      </c>
      <c r="AT182" s="24" t="s">
        <v>288</v>
      </c>
      <c r="AU182" s="24" t="s">
        <v>177</v>
      </c>
      <c r="AY182" s="24" t="s">
        <v>149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78</v>
      </c>
      <c r="BK182" s="246">
        <f>ROUND(I182*H182,2)</f>
        <v>0</v>
      </c>
      <c r="BL182" s="24" t="s">
        <v>154</v>
      </c>
      <c r="BM182" s="24" t="s">
        <v>598</v>
      </c>
    </row>
    <row r="183" s="1" customFormat="1" ht="16.5" customHeight="1">
      <c r="B183" s="46"/>
      <c r="C183" s="272" t="s">
        <v>599</v>
      </c>
      <c r="D183" s="272" t="s">
        <v>288</v>
      </c>
      <c r="E183" s="273" t="s">
        <v>600</v>
      </c>
      <c r="F183" s="274" t="s">
        <v>601</v>
      </c>
      <c r="G183" s="275" t="s">
        <v>318</v>
      </c>
      <c r="H183" s="276">
        <v>115</v>
      </c>
      <c r="I183" s="277"/>
      <c r="J183" s="278">
        <f>ROUND(I183*H183,2)</f>
        <v>0</v>
      </c>
      <c r="K183" s="274" t="s">
        <v>21</v>
      </c>
      <c r="L183" s="279"/>
      <c r="M183" s="280" t="s">
        <v>21</v>
      </c>
      <c r="N183" s="281" t="s">
        <v>42</v>
      </c>
      <c r="O183" s="47"/>
      <c r="P183" s="244">
        <f>O183*H183</f>
        <v>0</v>
      </c>
      <c r="Q183" s="244">
        <v>0.0050000000000000001</v>
      </c>
      <c r="R183" s="244">
        <f>Q183*H183</f>
        <v>0.57500000000000007</v>
      </c>
      <c r="S183" s="244">
        <v>0</v>
      </c>
      <c r="T183" s="245">
        <f>S183*H183</f>
        <v>0</v>
      </c>
      <c r="AR183" s="24" t="s">
        <v>195</v>
      </c>
      <c r="AT183" s="24" t="s">
        <v>288</v>
      </c>
      <c r="AU183" s="24" t="s">
        <v>177</v>
      </c>
      <c r="AY183" s="24" t="s">
        <v>149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4" t="s">
        <v>78</v>
      </c>
      <c r="BK183" s="246">
        <f>ROUND(I183*H183,2)</f>
        <v>0</v>
      </c>
      <c r="BL183" s="24" t="s">
        <v>154</v>
      </c>
      <c r="BM183" s="24" t="s">
        <v>602</v>
      </c>
    </row>
    <row r="184" s="1" customFormat="1" ht="16.5" customHeight="1">
      <c r="B184" s="46"/>
      <c r="C184" s="272" t="s">
        <v>603</v>
      </c>
      <c r="D184" s="272" t="s">
        <v>288</v>
      </c>
      <c r="E184" s="273" t="s">
        <v>604</v>
      </c>
      <c r="F184" s="274" t="s">
        <v>605</v>
      </c>
      <c r="G184" s="275" t="s">
        <v>318</v>
      </c>
      <c r="H184" s="276">
        <v>140</v>
      </c>
      <c r="I184" s="277"/>
      <c r="J184" s="278">
        <f>ROUND(I184*H184,2)</f>
        <v>0</v>
      </c>
      <c r="K184" s="274" t="s">
        <v>21</v>
      </c>
      <c r="L184" s="279"/>
      <c r="M184" s="280" t="s">
        <v>21</v>
      </c>
      <c r="N184" s="281" t="s">
        <v>42</v>
      </c>
      <c r="O184" s="47"/>
      <c r="P184" s="244">
        <f>O184*H184</f>
        <v>0</v>
      </c>
      <c r="Q184" s="244">
        <v>0.0030000000000000001</v>
      </c>
      <c r="R184" s="244">
        <f>Q184*H184</f>
        <v>0.41999999999999998</v>
      </c>
      <c r="S184" s="244">
        <v>0</v>
      </c>
      <c r="T184" s="245">
        <f>S184*H184</f>
        <v>0</v>
      </c>
      <c r="AR184" s="24" t="s">
        <v>195</v>
      </c>
      <c r="AT184" s="24" t="s">
        <v>288</v>
      </c>
      <c r="AU184" s="24" t="s">
        <v>177</v>
      </c>
      <c r="AY184" s="24" t="s">
        <v>149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24" t="s">
        <v>78</v>
      </c>
      <c r="BK184" s="246">
        <f>ROUND(I184*H184,2)</f>
        <v>0</v>
      </c>
      <c r="BL184" s="24" t="s">
        <v>154</v>
      </c>
      <c r="BM184" s="24" t="s">
        <v>606</v>
      </c>
    </row>
    <row r="185" s="1" customFormat="1" ht="16.5" customHeight="1">
      <c r="B185" s="46"/>
      <c r="C185" s="272" t="s">
        <v>607</v>
      </c>
      <c r="D185" s="272" t="s">
        <v>288</v>
      </c>
      <c r="E185" s="273" t="s">
        <v>608</v>
      </c>
      <c r="F185" s="274" t="s">
        <v>609</v>
      </c>
      <c r="G185" s="275" t="s">
        <v>318</v>
      </c>
      <c r="H185" s="276">
        <v>175</v>
      </c>
      <c r="I185" s="277"/>
      <c r="J185" s="278">
        <f>ROUND(I185*H185,2)</f>
        <v>0</v>
      </c>
      <c r="K185" s="274" t="s">
        <v>21</v>
      </c>
      <c r="L185" s="279"/>
      <c r="M185" s="280" t="s">
        <v>21</v>
      </c>
      <c r="N185" s="281" t="s">
        <v>42</v>
      </c>
      <c r="O185" s="47"/>
      <c r="P185" s="244">
        <f>O185*H185</f>
        <v>0</v>
      </c>
      <c r="Q185" s="244">
        <v>0.0030000000000000001</v>
      </c>
      <c r="R185" s="244">
        <f>Q185*H185</f>
        <v>0.52500000000000002</v>
      </c>
      <c r="S185" s="244">
        <v>0</v>
      </c>
      <c r="T185" s="245">
        <f>S185*H185</f>
        <v>0</v>
      </c>
      <c r="AR185" s="24" t="s">
        <v>195</v>
      </c>
      <c r="AT185" s="24" t="s">
        <v>288</v>
      </c>
      <c r="AU185" s="24" t="s">
        <v>177</v>
      </c>
      <c r="AY185" s="24" t="s">
        <v>149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4" t="s">
        <v>78</v>
      </c>
      <c r="BK185" s="246">
        <f>ROUND(I185*H185,2)</f>
        <v>0</v>
      </c>
      <c r="BL185" s="24" t="s">
        <v>154</v>
      </c>
      <c r="BM185" s="24" t="s">
        <v>610</v>
      </c>
    </row>
    <row r="186" s="1" customFormat="1" ht="16.5" customHeight="1">
      <c r="B186" s="46"/>
      <c r="C186" s="272" t="s">
        <v>611</v>
      </c>
      <c r="D186" s="272" t="s">
        <v>288</v>
      </c>
      <c r="E186" s="273" t="s">
        <v>612</v>
      </c>
      <c r="F186" s="274" t="s">
        <v>613</v>
      </c>
      <c r="G186" s="275" t="s">
        <v>318</v>
      </c>
      <c r="H186" s="276">
        <v>193</v>
      </c>
      <c r="I186" s="277"/>
      <c r="J186" s="278">
        <f>ROUND(I186*H186,2)</f>
        <v>0</v>
      </c>
      <c r="K186" s="274" t="s">
        <v>21</v>
      </c>
      <c r="L186" s="279"/>
      <c r="M186" s="280" t="s">
        <v>21</v>
      </c>
      <c r="N186" s="281" t="s">
        <v>42</v>
      </c>
      <c r="O186" s="47"/>
      <c r="P186" s="244">
        <f>O186*H186</f>
        <v>0</v>
      </c>
      <c r="Q186" s="244">
        <v>0.0030000000000000001</v>
      </c>
      <c r="R186" s="244">
        <f>Q186*H186</f>
        <v>0.57899999999999996</v>
      </c>
      <c r="S186" s="244">
        <v>0</v>
      </c>
      <c r="T186" s="245">
        <f>S186*H186</f>
        <v>0</v>
      </c>
      <c r="AR186" s="24" t="s">
        <v>195</v>
      </c>
      <c r="AT186" s="24" t="s">
        <v>288</v>
      </c>
      <c r="AU186" s="24" t="s">
        <v>177</v>
      </c>
      <c r="AY186" s="24" t="s">
        <v>149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4" t="s">
        <v>78</v>
      </c>
      <c r="BK186" s="246">
        <f>ROUND(I186*H186,2)</f>
        <v>0</v>
      </c>
      <c r="BL186" s="24" t="s">
        <v>154</v>
      </c>
      <c r="BM186" s="24" t="s">
        <v>614</v>
      </c>
    </row>
    <row r="187" s="1" customFormat="1" ht="16.5" customHeight="1">
      <c r="B187" s="46"/>
      <c r="C187" s="272" t="s">
        <v>615</v>
      </c>
      <c r="D187" s="272" t="s">
        <v>288</v>
      </c>
      <c r="E187" s="273" t="s">
        <v>616</v>
      </c>
      <c r="F187" s="274" t="s">
        <v>617</v>
      </c>
      <c r="G187" s="275" t="s">
        <v>318</v>
      </c>
      <c r="H187" s="276">
        <v>55</v>
      </c>
      <c r="I187" s="277"/>
      <c r="J187" s="278">
        <f>ROUND(I187*H187,2)</f>
        <v>0</v>
      </c>
      <c r="K187" s="274" t="s">
        <v>21</v>
      </c>
      <c r="L187" s="279"/>
      <c r="M187" s="280" t="s">
        <v>21</v>
      </c>
      <c r="N187" s="281" t="s">
        <v>42</v>
      </c>
      <c r="O187" s="47"/>
      <c r="P187" s="244">
        <f>O187*H187</f>
        <v>0</v>
      </c>
      <c r="Q187" s="244">
        <v>0.025000000000000001</v>
      </c>
      <c r="R187" s="244">
        <f>Q187*H187</f>
        <v>1.375</v>
      </c>
      <c r="S187" s="244">
        <v>0</v>
      </c>
      <c r="T187" s="245">
        <f>S187*H187</f>
        <v>0</v>
      </c>
      <c r="AR187" s="24" t="s">
        <v>195</v>
      </c>
      <c r="AT187" s="24" t="s">
        <v>288</v>
      </c>
      <c r="AU187" s="24" t="s">
        <v>177</v>
      </c>
      <c r="AY187" s="24" t="s">
        <v>149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78</v>
      </c>
      <c r="BK187" s="246">
        <f>ROUND(I187*H187,2)</f>
        <v>0</v>
      </c>
      <c r="BL187" s="24" t="s">
        <v>154</v>
      </c>
      <c r="BM187" s="24" t="s">
        <v>618</v>
      </c>
    </row>
    <row r="188" s="1" customFormat="1" ht="16.5" customHeight="1">
      <c r="B188" s="46"/>
      <c r="C188" s="272" t="s">
        <v>619</v>
      </c>
      <c r="D188" s="272" t="s">
        <v>288</v>
      </c>
      <c r="E188" s="273" t="s">
        <v>620</v>
      </c>
      <c r="F188" s="274" t="s">
        <v>621</v>
      </c>
      <c r="G188" s="275" t="s">
        <v>318</v>
      </c>
      <c r="H188" s="276">
        <v>100</v>
      </c>
      <c r="I188" s="277"/>
      <c r="J188" s="278">
        <f>ROUND(I188*H188,2)</f>
        <v>0</v>
      </c>
      <c r="K188" s="274" t="s">
        <v>21</v>
      </c>
      <c r="L188" s="279"/>
      <c r="M188" s="280" t="s">
        <v>21</v>
      </c>
      <c r="N188" s="281" t="s">
        <v>42</v>
      </c>
      <c r="O188" s="47"/>
      <c r="P188" s="244">
        <f>O188*H188</f>
        <v>0</v>
      </c>
      <c r="Q188" s="244">
        <v>0.025000000000000001</v>
      </c>
      <c r="R188" s="244">
        <f>Q188*H188</f>
        <v>2.5</v>
      </c>
      <c r="S188" s="244">
        <v>0</v>
      </c>
      <c r="T188" s="245">
        <f>S188*H188</f>
        <v>0</v>
      </c>
      <c r="AR188" s="24" t="s">
        <v>195</v>
      </c>
      <c r="AT188" s="24" t="s">
        <v>288</v>
      </c>
      <c r="AU188" s="24" t="s">
        <v>177</v>
      </c>
      <c r="AY188" s="24" t="s">
        <v>149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24" t="s">
        <v>78</v>
      </c>
      <c r="BK188" s="246">
        <f>ROUND(I188*H188,2)</f>
        <v>0</v>
      </c>
      <c r="BL188" s="24" t="s">
        <v>154</v>
      </c>
      <c r="BM188" s="24" t="s">
        <v>622</v>
      </c>
    </row>
    <row r="189" s="1" customFormat="1" ht="16.5" customHeight="1">
      <c r="B189" s="46"/>
      <c r="C189" s="272" t="s">
        <v>623</v>
      </c>
      <c r="D189" s="272" t="s">
        <v>288</v>
      </c>
      <c r="E189" s="273" t="s">
        <v>624</v>
      </c>
      <c r="F189" s="274" t="s">
        <v>625</v>
      </c>
      <c r="G189" s="275" t="s">
        <v>318</v>
      </c>
      <c r="H189" s="276">
        <v>190</v>
      </c>
      <c r="I189" s="277"/>
      <c r="J189" s="278">
        <f>ROUND(I189*H189,2)</f>
        <v>0</v>
      </c>
      <c r="K189" s="274" t="s">
        <v>21</v>
      </c>
      <c r="L189" s="279"/>
      <c r="M189" s="280" t="s">
        <v>21</v>
      </c>
      <c r="N189" s="281" t="s">
        <v>42</v>
      </c>
      <c r="O189" s="47"/>
      <c r="P189" s="244">
        <f>O189*H189</f>
        <v>0</v>
      </c>
      <c r="Q189" s="244">
        <v>0.025000000000000001</v>
      </c>
      <c r="R189" s="244">
        <f>Q189*H189</f>
        <v>4.75</v>
      </c>
      <c r="S189" s="244">
        <v>0</v>
      </c>
      <c r="T189" s="245">
        <f>S189*H189</f>
        <v>0</v>
      </c>
      <c r="AR189" s="24" t="s">
        <v>195</v>
      </c>
      <c r="AT189" s="24" t="s">
        <v>288</v>
      </c>
      <c r="AU189" s="24" t="s">
        <v>177</v>
      </c>
      <c r="AY189" s="24" t="s">
        <v>149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4" t="s">
        <v>78</v>
      </c>
      <c r="BK189" s="246">
        <f>ROUND(I189*H189,2)</f>
        <v>0</v>
      </c>
      <c r="BL189" s="24" t="s">
        <v>154</v>
      </c>
      <c r="BM189" s="24" t="s">
        <v>626</v>
      </c>
    </row>
    <row r="190" s="1" customFormat="1" ht="16.5" customHeight="1">
      <c r="B190" s="46"/>
      <c r="C190" s="272" t="s">
        <v>627</v>
      </c>
      <c r="D190" s="272" t="s">
        <v>288</v>
      </c>
      <c r="E190" s="273" t="s">
        <v>628</v>
      </c>
      <c r="F190" s="274" t="s">
        <v>629</v>
      </c>
      <c r="G190" s="275" t="s">
        <v>318</v>
      </c>
      <c r="H190" s="276">
        <v>60</v>
      </c>
      <c r="I190" s="277"/>
      <c r="J190" s="278">
        <f>ROUND(I190*H190,2)</f>
        <v>0</v>
      </c>
      <c r="K190" s="274" t="s">
        <v>21</v>
      </c>
      <c r="L190" s="279"/>
      <c r="M190" s="280" t="s">
        <v>21</v>
      </c>
      <c r="N190" s="281" t="s">
        <v>42</v>
      </c>
      <c r="O190" s="47"/>
      <c r="P190" s="244">
        <f>O190*H190</f>
        <v>0</v>
      </c>
      <c r="Q190" s="244">
        <v>0.025000000000000001</v>
      </c>
      <c r="R190" s="244">
        <f>Q190*H190</f>
        <v>1.5</v>
      </c>
      <c r="S190" s="244">
        <v>0</v>
      </c>
      <c r="T190" s="245">
        <f>S190*H190</f>
        <v>0</v>
      </c>
      <c r="AR190" s="24" t="s">
        <v>195</v>
      </c>
      <c r="AT190" s="24" t="s">
        <v>288</v>
      </c>
      <c r="AU190" s="24" t="s">
        <v>177</v>
      </c>
      <c r="AY190" s="24" t="s">
        <v>149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24" t="s">
        <v>78</v>
      </c>
      <c r="BK190" s="246">
        <f>ROUND(I190*H190,2)</f>
        <v>0</v>
      </c>
      <c r="BL190" s="24" t="s">
        <v>154</v>
      </c>
      <c r="BM190" s="24" t="s">
        <v>630</v>
      </c>
    </row>
    <row r="191" s="1" customFormat="1" ht="16.5" customHeight="1">
      <c r="B191" s="46"/>
      <c r="C191" s="272" t="s">
        <v>631</v>
      </c>
      <c r="D191" s="272" t="s">
        <v>288</v>
      </c>
      <c r="E191" s="273" t="s">
        <v>632</v>
      </c>
      <c r="F191" s="274" t="s">
        <v>633</v>
      </c>
      <c r="G191" s="275" t="s">
        <v>318</v>
      </c>
      <c r="H191" s="276">
        <v>242</v>
      </c>
      <c r="I191" s="277"/>
      <c r="J191" s="278">
        <f>ROUND(I191*H191,2)</f>
        <v>0</v>
      </c>
      <c r="K191" s="274" t="s">
        <v>21</v>
      </c>
      <c r="L191" s="279"/>
      <c r="M191" s="280" t="s">
        <v>21</v>
      </c>
      <c r="N191" s="281" t="s">
        <v>42</v>
      </c>
      <c r="O191" s="47"/>
      <c r="P191" s="244">
        <f>O191*H191</f>
        <v>0</v>
      </c>
      <c r="Q191" s="244">
        <v>0.0044999999999999997</v>
      </c>
      <c r="R191" s="244">
        <f>Q191*H191</f>
        <v>1.089</v>
      </c>
      <c r="S191" s="244">
        <v>0</v>
      </c>
      <c r="T191" s="245">
        <f>S191*H191</f>
        <v>0</v>
      </c>
      <c r="AR191" s="24" t="s">
        <v>195</v>
      </c>
      <c r="AT191" s="24" t="s">
        <v>288</v>
      </c>
      <c r="AU191" s="24" t="s">
        <v>177</v>
      </c>
      <c r="AY191" s="24" t="s">
        <v>149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78</v>
      </c>
      <c r="BK191" s="246">
        <f>ROUND(I191*H191,2)</f>
        <v>0</v>
      </c>
      <c r="BL191" s="24" t="s">
        <v>154</v>
      </c>
      <c r="BM191" s="24" t="s">
        <v>634</v>
      </c>
    </row>
    <row r="192" s="1" customFormat="1" ht="16.5" customHeight="1">
      <c r="B192" s="46"/>
      <c r="C192" s="272" t="s">
        <v>635</v>
      </c>
      <c r="D192" s="272" t="s">
        <v>288</v>
      </c>
      <c r="E192" s="273" t="s">
        <v>636</v>
      </c>
      <c r="F192" s="274" t="s">
        <v>637</v>
      </c>
      <c r="G192" s="275" t="s">
        <v>318</v>
      </c>
      <c r="H192" s="276">
        <v>130</v>
      </c>
      <c r="I192" s="277"/>
      <c r="J192" s="278">
        <f>ROUND(I192*H192,2)</f>
        <v>0</v>
      </c>
      <c r="K192" s="274" t="s">
        <v>21</v>
      </c>
      <c r="L192" s="279"/>
      <c r="M192" s="280" t="s">
        <v>21</v>
      </c>
      <c r="N192" s="281" t="s">
        <v>42</v>
      </c>
      <c r="O192" s="47"/>
      <c r="P192" s="244">
        <f>O192*H192</f>
        <v>0</v>
      </c>
      <c r="Q192" s="244">
        <v>0.0030000000000000001</v>
      </c>
      <c r="R192" s="244">
        <f>Q192*H192</f>
        <v>0.39000000000000001</v>
      </c>
      <c r="S192" s="244">
        <v>0</v>
      </c>
      <c r="T192" s="245">
        <f>S192*H192</f>
        <v>0</v>
      </c>
      <c r="AR192" s="24" t="s">
        <v>195</v>
      </c>
      <c r="AT192" s="24" t="s">
        <v>288</v>
      </c>
      <c r="AU192" s="24" t="s">
        <v>177</v>
      </c>
      <c r="AY192" s="24" t="s">
        <v>149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24" t="s">
        <v>78</v>
      </c>
      <c r="BK192" s="246">
        <f>ROUND(I192*H192,2)</f>
        <v>0</v>
      </c>
      <c r="BL192" s="24" t="s">
        <v>154</v>
      </c>
      <c r="BM192" s="24" t="s">
        <v>638</v>
      </c>
    </row>
    <row r="193" s="14" customFormat="1" ht="21.6" customHeight="1">
      <c r="B193" s="289"/>
      <c r="C193" s="290"/>
      <c r="D193" s="291" t="s">
        <v>70</v>
      </c>
      <c r="E193" s="291" t="s">
        <v>639</v>
      </c>
      <c r="F193" s="291" t="s">
        <v>640</v>
      </c>
      <c r="G193" s="290"/>
      <c r="H193" s="290"/>
      <c r="I193" s="292"/>
      <c r="J193" s="293">
        <f>BK193</f>
        <v>0</v>
      </c>
      <c r="K193" s="290"/>
      <c r="L193" s="294"/>
      <c r="M193" s="295"/>
      <c r="N193" s="296"/>
      <c r="O193" s="296"/>
      <c r="P193" s="297">
        <f>SUM(P194:P213)</f>
        <v>0</v>
      </c>
      <c r="Q193" s="296"/>
      <c r="R193" s="297">
        <f>SUM(R194:R213)</f>
        <v>19.02</v>
      </c>
      <c r="S193" s="296"/>
      <c r="T193" s="298">
        <f>SUM(T194:T213)</f>
        <v>0</v>
      </c>
      <c r="AR193" s="299" t="s">
        <v>154</v>
      </c>
      <c r="AT193" s="300" t="s">
        <v>70</v>
      </c>
      <c r="AU193" s="300" t="s">
        <v>154</v>
      </c>
      <c r="AY193" s="299" t="s">
        <v>149</v>
      </c>
      <c r="BK193" s="301">
        <f>SUM(BK194:BK213)</f>
        <v>0</v>
      </c>
    </row>
    <row r="194" s="1" customFormat="1" ht="16.5" customHeight="1">
      <c r="B194" s="46"/>
      <c r="C194" s="272" t="s">
        <v>372</v>
      </c>
      <c r="D194" s="272" t="s">
        <v>288</v>
      </c>
      <c r="E194" s="273" t="s">
        <v>641</v>
      </c>
      <c r="F194" s="274" t="s">
        <v>642</v>
      </c>
      <c r="G194" s="275" t="s">
        <v>318</v>
      </c>
      <c r="H194" s="276">
        <v>185</v>
      </c>
      <c r="I194" s="277"/>
      <c r="J194" s="278">
        <f>ROUND(I194*H194,2)</f>
        <v>0</v>
      </c>
      <c r="K194" s="274" t="s">
        <v>21</v>
      </c>
      <c r="L194" s="279"/>
      <c r="M194" s="280" t="s">
        <v>21</v>
      </c>
      <c r="N194" s="281" t="s">
        <v>42</v>
      </c>
      <c r="O194" s="47"/>
      <c r="P194" s="244">
        <f>O194*H194</f>
        <v>0</v>
      </c>
      <c r="Q194" s="244">
        <v>0.0050000000000000001</v>
      </c>
      <c r="R194" s="244">
        <f>Q194*H194</f>
        <v>0.92500000000000004</v>
      </c>
      <c r="S194" s="244">
        <v>0</v>
      </c>
      <c r="T194" s="245">
        <f>S194*H194</f>
        <v>0</v>
      </c>
      <c r="AR194" s="24" t="s">
        <v>195</v>
      </c>
      <c r="AT194" s="24" t="s">
        <v>288</v>
      </c>
      <c r="AU194" s="24" t="s">
        <v>177</v>
      </c>
      <c r="AY194" s="24" t="s">
        <v>149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4" t="s">
        <v>78</v>
      </c>
      <c r="BK194" s="246">
        <f>ROUND(I194*H194,2)</f>
        <v>0</v>
      </c>
      <c r="BL194" s="24" t="s">
        <v>154</v>
      </c>
      <c r="BM194" s="24" t="s">
        <v>643</v>
      </c>
    </row>
    <row r="195" s="1" customFormat="1" ht="16.5" customHeight="1">
      <c r="B195" s="46"/>
      <c r="C195" s="272" t="s">
        <v>644</v>
      </c>
      <c r="D195" s="272" t="s">
        <v>288</v>
      </c>
      <c r="E195" s="273" t="s">
        <v>645</v>
      </c>
      <c r="F195" s="274" t="s">
        <v>646</v>
      </c>
      <c r="G195" s="275" t="s">
        <v>318</v>
      </c>
      <c r="H195" s="276">
        <v>83</v>
      </c>
      <c r="I195" s="277"/>
      <c r="J195" s="278">
        <f>ROUND(I195*H195,2)</f>
        <v>0</v>
      </c>
      <c r="K195" s="274" t="s">
        <v>21</v>
      </c>
      <c r="L195" s="279"/>
      <c r="M195" s="280" t="s">
        <v>21</v>
      </c>
      <c r="N195" s="281" t="s">
        <v>42</v>
      </c>
      <c r="O195" s="47"/>
      <c r="P195" s="244">
        <f>O195*H195</f>
        <v>0</v>
      </c>
      <c r="Q195" s="244">
        <v>0.014999999999999999</v>
      </c>
      <c r="R195" s="244">
        <f>Q195*H195</f>
        <v>1.2449999999999999</v>
      </c>
      <c r="S195" s="244">
        <v>0</v>
      </c>
      <c r="T195" s="245">
        <f>S195*H195</f>
        <v>0</v>
      </c>
      <c r="AR195" s="24" t="s">
        <v>195</v>
      </c>
      <c r="AT195" s="24" t="s">
        <v>288</v>
      </c>
      <c r="AU195" s="24" t="s">
        <v>177</v>
      </c>
      <c r="AY195" s="24" t="s">
        <v>149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4" t="s">
        <v>78</v>
      </c>
      <c r="BK195" s="246">
        <f>ROUND(I195*H195,2)</f>
        <v>0</v>
      </c>
      <c r="BL195" s="24" t="s">
        <v>154</v>
      </c>
      <c r="BM195" s="24" t="s">
        <v>647</v>
      </c>
    </row>
    <row r="196" s="1" customFormat="1" ht="16.5" customHeight="1">
      <c r="B196" s="46"/>
      <c r="C196" s="272" t="s">
        <v>648</v>
      </c>
      <c r="D196" s="272" t="s">
        <v>288</v>
      </c>
      <c r="E196" s="273" t="s">
        <v>649</v>
      </c>
      <c r="F196" s="274" t="s">
        <v>650</v>
      </c>
      <c r="G196" s="275" t="s">
        <v>318</v>
      </c>
      <c r="H196" s="276">
        <v>233</v>
      </c>
      <c r="I196" s="277"/>
      <c r="J196" s="278">
        <f>ROUND(I196*H196,2)</f>
        <v>0</v>
      </c>
      <c r="K196" s="274" t="s">
        <v>21</v>
      </c>
      <c r="L196" s="279"/>
      <c r="M196" s="280" t="s">
        <v>21</v>
      </c>
      <c r="N196" s="281" t="s">
        <v>42</v>
      </c>
      <c r="O196" s="47"/>
      <c r="P196" s="244">
        <f>O196*H196</f>
        <v>0</v>
      </c>
      <c r="Q196" s="244">
        <v>0.0050000000000000001</v>
      </c>
      <c r="R196" s="244">
        <f>Q196*H196</f>
        <v>1.165</v>
      </c>
      <c r="S196" s="244">
        <v>0</v>
      </c>
      <c r="T196" s="245">
        <f>S196*H196</f>
        <v>0</v>
      </c>
      <c r="AR196" s="24" t="s">
        <v>195</v>
      </c>
      <c r="AT196" s="24" t="s">
        <v>288</v>
      </c>
      <c r="AU196" s="24" t="s">
        <v>177</v>
      </c>
      <c r="AY196" s="24" t="s">
        <v>149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24" t="s">
        <v>78</v>
      </c>
      <c r="BK196" s="246">
        <f>ROUND(I196*H196,2)</f>
        <v>0</v>
      </c>
      <c r="BL196" s="24" t="s">
        <v>154</v>
      </c>
      <c r="BM196" s="24" t="s">
        <v>651</v>
      </c>
    </row>
    <row r="197" s="1" customFormat="1" ht="16.5" customHeight="1">
      <c r="B197" s="46"/>
      <c r="C197" s="272" t="s">
        <v>652</v>
      </c>
      <c r="D197" s="272" t="s">
        <v>288</v>
      </c>
      <c r="E197" s="273" t="s">
        <v>653</v>
      </c>
      <c r="F197" s="274" t="s">
        <v>654</v>
      </c>
      <c r="G197" s="275" t="s">
        <v>318</v>
      </c>
      <c r="H197" s="276">
        <v>5</v>
      </c>
      <c r="I197" s="277"/>
      <c r="J197" s="278">
        <f>ROUND(I197*H197,2)</f>
        <v>0</v>
      </c>
      <c r="K197" s="274" t="s">
        <v>21</v>
      </c>
      <c r="L197" s="279"/>
      <c r="M197" s="280" t="s">
        <v>21</v>
      </c>
      <c r="N197" s="281" t="s">
        <v>42</v>
      </c>
      <c r="O197" s="47"/>
      <c r="P197" s="244">
        <f>O197*H197</f>
        <v>0</v>
      </c>
      <c r="Q197" s="244">
        <v>0.025000000000000001</v>
      </c>
      <c r="R197" s="244">
        <f>Q197*H197</f>
        <v>0.125</v>
      </c>
      <c r="S197" s="244">
        <v>0</v>
      </c>
      <c r="T197" s="245">
        <f>S197*H197</f>
        <v>0</v>
      </c>
      <c r="AR197" s="24" t="s">
        <v>195</v>
      </c>
      <c r="AT197" s="24" t="s">
        <v>288</v>
      </c>
      <c r="AU197" s="24" t="s">
        <v>177</v>
      </c>
      <c r="AY197" s="24" t="s">
        <v>149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78</v>
      </c>
      <c r="BK197" s="246">
        <f>ROUND(I197*H197,2)</f>
        <v>0</v>
      </c>
      <c r="BL197" s="24" t="s">
        <v>154</v>
      </c>
      <c r="BM197" s="24" t="s">
        <v>655</v>
      </c>
    </row>
    <row r="198" s="1" customFormat="1" ht="16.5" customHeight="1">
      <c r="B198" s="46"/>
      <c r="C198" s="272" t="s">
        <v>656</v>
      </c>
      <c r="D198" s="272" t="s">
        <v>288</v>
      </c>
      <c r="E198" s="273" t="s">
        <v>657</v>
      </c>
      <c r="F198" s="274" t="s">
        <v>658</v>
      </c>
      <c r="G198" s="275" t="s">
        <v>318</v>
      </c>
      <c r="H198" s="276">
        <v>226</v>
      </c>
      <c r="I198" s="277"/>
      <c r="J198" s="278">
        <f>ROUND(I198*H198,2)</f>
        <v>0</v>
      </c>
      <c r="K198" s="274" t="s">
        <v>21</v>
      </c>
      <c r="L198" s="279"/>
      <c r="M198" s="280" t="s">
        <v>21</v>
      </c>
      <c r="N198" s="281" t="s">
        <v>42</v>
      </c>
      <c r="O198" s="47"/>
      <c r="P198" s="244">
        <f>O198*H198</f>
        <v>0</v>
      </c>
      <c r="Q198" s="244">
        <v>0.0050000000000000001</v>
      </c>
      <c r="R198" s="244">
        <f>Q198*H198</f>
        <v>1.1300000000000001</v>
      </c>
      <c r="S198" s="244">
        <v>0</v>
      </c>
      <c r="T198" s="245">
        <f>S198*H198</f>
        <v>0</v>
      </c>
      <c r="AR198" s="24" t="s">
        <v>195</v>
      </c>
      <c r="AT198" s="24" t="s">
        <v>288</v>
      </c>
      <c r="AU198" s="24" t="s">
        <v>177</v>
      </c>
      <c r="AY198" s="24" t="s">
        <v>149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24" t="s">
        <v>78</v>
      </c>
      <c r="BK198" s="246">
        <f>ROUND(I198*H198,2)</f>
        <v>0</v>
      </c>
      <c r="BL198" s="24" t="s">
        <v>154</v>
      </c>
      <c r="BM198" s="24" t="s">
        <v>659</v>
      </c>
    </row>
    <row r="199" s="1" customFormat="1" ht="16.5" customHeight="1">
      <c r="B199" s="46"/>
      <c r="C199" s="272" t="s">
        <v>660</v>
      </c>
      <c r="D199" s="272" t="s">
        <v>288</v>
      </c>
      <c r="E199" s="273" t="s">
        <v>661</v>
      </c>
      <c r="F199" s="274" t="s">
        <v>662</v>
      </c>
      <c r="G199" s="275" t="s">
        <v>318</v>
      </c>
      <c r="H199" s="276">
        <v>202</v>
      </c>
      <c r="I199" s="277"/>
      <c r="J199" s="278">
        <f>ROUND(I199*H199,2)</f>
        <v>0</v>
      </c>
      <c r="K199" s="274" t="s">
        <v>21</v>
      </c>
      <c r="L199" s="279"/>
      <c r="M199" s="280" t="s">
        <v>21</v>
      </c>
      <c r="N199" s="281" t="s">
        <v>42</v>
      </c>
      <c r="O199" s="47"/>
      <c r="P199" s="244">
        <f>O199*H199</f>
        <v>0</v>
      </c>
      <c r="Q199" s="244">
        <v>0.0050000000000000001</v>
      </c>
      <c r="R199" s="244">
        <f>Q199*H199</f>
        <v>1.01</v>
      </c>
      <c r="S199" s="244">
        <v>0</v>
      </c>
      <c r="T199" s="245">
        <f>S199*H199</f>
        <v>0</v>
      </c>
      <c r="AR199" s="24" t="s">
        <v>195</v>
      </c>
      <c r="AT199" s="24" t="s">
        <v>288</v>
      </c>
      <c r="AU199" s="24" t="s">
        <v>177</v>
      </c>
      <c r="AY199" s="24" t="s">
        <v>149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4" t="s">
        <v>78</v>
      </c>
      <c r="BK199" s="246">
        <f>ROUND(I199*H199,2)</f>
        <v>0</v>
      </c>
      <c r="BL199" s="24" t="s">
        <v>154</v>
      </c>
      <c r="BM199" s="24" t="s">
        <v>663</v>
      </c>
    </row>
    <row r="200" s="1" customFormat="1" ht="16.5" customHeight="1">
      <c r="B200" s="46"/>
      <c r="C200" s="272" t="s">
        <v>664</v>
      </c>
      <c r="D200" s="272" t="s">
        <v>288</v>
      </c>
      <c r="E200" s="273" t="s">
        <v>665</v>
      </c>
      <c r="F200" s="274" t="s">
        <v>666</v>
      </c>
      <c r="G200" s="275" t="s">
        <v>318</v>
      </c>
      <c r="H200" s="276">
        <v>36</v>
      </c>
      <c r="I200" s="277"/>
      <c r="J200" s="278">
        <f>ROUND(I200*H200,2)</f>
        <v>0</v>
      </c>
      <c r="K200" s="274" t="s">
        <v>21</v>
      </c>
      <c r="L200" s="279"/>
      <c r="M200" s="280" t="s">
        <v>21</v>
      </c>
      <c r="N200" s="281" t="s">
        <v>42</v>
      </c>
      <c r="O200" s="47"/>
      <c r="P200" s="244">
        <f>O200*H200</f>
        <v>0</v>
      </c>
      <c r="Q200" s="244">
        <v>0.014999999999999999</v>
      </c>
      <c r="R200" s="244">
        <f>Q200*H200</f>
        <v>0.54000000000000004</v>
      </c>
      <c r="S200" s="244">
        <v>0</v>
      </c>
      <c r="T200" s="245">
        <f>S200*H200</f>
        <v>0</v>
      </c>
      <c r="AR200" s="24" t="s">
        <v>195</v>
      </c>
      <c r="AT200" s="24" t="s">
        <v>288</v>
      </c>
      <c r="AU200" s="24" t="s">
        <v>177</v>
      </c>
      <c r="AY200" s="24" t="s">
        <v>149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24" t="s">
        <v>78</v>
      </c>
      <c r="BK200" s="246">
        <f>ROUND(I200*H200,2)</f>
        <v>0</v>
      </c>
      <c r="BL200" s="24" t="s">
        <v>154</v>
      </c>
      <c r="BM200" s="24" t="s">
        <v>667</v>
      </c>
    </row>
    <row r="201" s="1" customFormat="1" ht="16.5" customHeight="1">
      <c r="B201" s="46"/>
      <c r="C201" s="272" t="s">
        <v>668</v>
      </c>
      <c r="D201" s="272" t="s">
        <v>288</v>
      </c>
      <c r="E201" s="273" t="s">
        <v>669</v>
      </c>
      <c r="F201" s="274" t="s">
        <v>670</v>
      </c>
      <c r="G201" s="275" t="s">
        <v>318</v>
      </c>
      <c r="H201" s="276">
        <v>60</v>
      </c>
      <c r="I201" s="277"/>
      <c r="J201" s="278">
        <f>ROUND(I201*H201,2)</f>
        <v>0</v>
      </c>
      <c r="K201" s="274" t="s">
        <v>21</v>
      </c>
      <c r="L201" s="279"/>
      <c r="M201" s="280" t="s">
        <v>21</v>
      </c>
      <c r="N201" s="281" t="s">
        <v>42</v>
      </c>
      <c r="O201" s="47"/>
      <c r="P201" s="244">
        <f>O201*H201</f>
        <v>0</v>
      </c>
      <c r="Q201" s="244">
        <v>0.0050000000000000001</v>
      </c>
      <c r="R201" s="244">
        <f>Q201*H201</f>
        <v>0.29999999999999999</v>
      </c>
      <c r="S201" s="244">
        <v>0</v>
      </c>
      <c r="T201" s="245">
        <f>S201*H201</f>
        <v>0</v>
      </c>
      <c r="AR201" s="24" t="s">
        <v>195</v>
      </c>
      <c r="AT201" s="24" t="s">
        <v>288</v>
      </c>
      <c r="AU201" s="24" t="s">
        <v>177</v>
      </c>
      <c r="AY201" s="24" t="s">
        <v>149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4" t="s">
        <v>78</v>
      </c>
      <c r="BK201" s="246">
        <f>ROUND(I201*H201,2)</f>
        <v>0</v>
      </c>
      <c r="BL201" s="24" t="s">
        <v>154</v>
      </c>
      <c r="BM201" s="24" t="s">
        <v>671</v>
      </c>
    </row>
    <row r="202" s="1" customFormat="1" ht="16.5" customHeight="1">
      <c r="B202" s="46"/>
      <c r="C202" s="272" t="s">
        <v>672</v>
      </c>
      <c r="D202" s="272" t="s">
        <v>288</v>
      </c>
      <c r="E202" s="273" t="s">
        <v>673</v>
      </c>
      <c r="F202" s="274" t="s">
        <v>674</v>
      </c>
      <c r="G202" s="275" t="s">
        <v>318</v>
      </c>
      <c r="H202" s="276">
        <v>15</v>
      </c>
      <c r="I202" s="277"/>
      <c r="J202" s="278">
        <f>ROUND(I202*H202,2)</f>
        <v>0</v>
      </c>
      <c r="K202" s="274" t="s">
        <v>21</v>
      </c>
      <c r="L202" s="279"/>
      <c r="M202" s="280" t="s">
        <v>21</v>
      </c>
      <c r="N202" s="281" t="s">
        <v>42</v>
      </c>
      <c r="O202" s="47"/>
      <c r="P202" s="244">
        <f>O202*H202</f>
        <v>0</v>
      </c>
      <c r="Q202" s="244">
        <v>0.025000000000000001</v>
      </c>
      <c r="R202" s="244">
        <f>Q202*H202</f>
        <v>0.375</v>
      </c>
      <c r="S202" s="244">
        <v>0</v>
      </c>
      <c r="T202" s="245">
        <f>S202*H202</f>
        <v>0</v>
      </c>
      <c r="AR202" s="24" t="s">
        <v>195</v>
      </c>
      <c r="AT202" s="24" t="s">
        <v>288</v>
      </c>
      <c r="AU202" s="24" t="s">
        <v>177</v>
      </c>
      <c r="AY202" s="24" t="s">
        <v>149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78</v>
      </c>
      <c r="BK202" s="246">
        <f>ROUND(I202*H202,2)</f>
        <v>0</v>
      </c>
      <c r="BL202" s="24" t="s">
        <v>154</v>
      </c>
      <c r="BM202" s="24" t="s">
        <v>675</v>
      </c>
    </row>
    <row r="203" s="1" customFormat="1" ht="16.5" customHeight="1">
      <c r="B203" s="46"/>
      <c r="C203" s="272" t="s">
        <v>676</v>
      </c>
      <c r="D203" s="272" t="s">
        <v>288</v>
      </c>
      <c r="E203" s="273" t="s">
        <v>677</v>
      </c>
      <c r="F203" s="274" t="s">
        <v>678</v>
      </c>
      <c r="G203" s="275" t="s">
        <v>318</v>
      </c>
      <c r="H203" s="276">
        <v>101</v>
      </c>
      <c r="I203" s="277"/>
      <c r="J203" s="278">
        <f>ROUND(I203*H203,2)</f>
        <v>0</v>
      </c>
      <c r="K203" s="274" t="s">
        <v>21</v>
      </c>
      <c r="L203" s="279"/>
      <c r="M203" s="280" t="s">
        <v>21</v>
      </c>
      <c r="N203" s="281" t="s">
        <v>42</v>
      </c>
      <c r="O203" s="47"/>
      <c r="P203" s="244">
        <f>O203*H203</f>
        <v>0</v>
      </c>
      <c r="Q203" s="244">
        <v>0.0050000000000000001</v>
      </c>
      <c r="R203" s="244">
        <f>Q203*H203</f>
        <v>0.505</v>
      </c>
      <c r="S203" s="244">
        <v>0</v>
      </c>
      <c r="T203" s="245">
        <f>S203*H203</f>
        <v>0</v>
      </c>
      <c r="AR203" s="24" t="s">
        <v>195</v>
      </c>
      <c r="AT203" s="24" t="s">
        <v>288</v>
      </c>
      <c r="AU203" s="24" t="s">
        <v>177</v>
      </c>
      <c r="AY203" s="24" t="s">
        <v>149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24" t="s">
        <v>78</v>
      </c>
      <c r="BK203" s="246">
        <f>ROUND(I203*H203,2)</f>
        <v>0</v>
      </c>
      <c r="BL203" s="24" t="s">
        <v>154</v>
      </c>
      <c r="BM203" s="24" t="s">
        <v>679</v>
      </c>
    </row>
    <row r="204" s="1" customFormat="1" ht="16.5" customHeight="1">
      <c r="B204" s="46"/>
      <c r="C204" s="272" t="s">
        <v>680</v>
      </c>
      <c r="D204" s="272" t="s">
        <v>288</v>
      </c>
      <c r="E204" s="273" t="s">
        <v>681</v>
      </c>
      <c r="F204" s="274" t="s">
        <v>682</v>
      </c>
      <c r="G204" s="275" t="s">
        <v>318</v>
      </c>
      <c r="H204" s="276">
        <v>142</v>
      </c>
      <c r="I204" s="277"/>
      <c r="J204" s="278">
        <f>ROUND(I204*H204,2)</f>
        <v>0</v>
      </c>
      <c r="K204" s="274" t="s">
        <v>21</v>
      </c>
      <c r="L204" s="279"/>
      <c r="M204" s="280" t="s">
        <v>21</v>
      </c>
      <c r="N204" s="281" t="s">
        <v>42</v>
      </c>
      <c r="O204" s="47"/>
      <c r="P204" s="244">
        <f>O204*H204</f>
        <v>0</v>
      </c>
      <c r="Q204" s="244">
        <v>0.014999999999999999</v>
      </c>
      <c r="R204" s="244">
        <f>Q204*H204</f>
        <v>2.1299999999999999</v>
      </c>
      <c r="S204" s="244">
        <v>0</v>
      </c>
      <c r="T204" s="245">
        <f>S204*H204</f>
        <v>0</v>
      </c>
      <c r="AR204" s="24" t="s">
        <v>195</v>
      </c>
      <c r="AT204" s="24" t="s">
        <v>288</v>
      </c>
      <c r="AU204" s="24" t="s">
        <v>177</v>
      </c>
      <c r="AY204" s="24" t="s">
        <v>149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24" t="s">
        <v>78</v>
      </c>
      <c r="BK204" s="246">
        <f>ROUND(I204*H204,2)</f>
        <v>0</v>
      </c>
      <c r="BL204" s="24" t="s">
        <v>154</v>
      </c>
      <c r="BM204" s="24" t="s">
        <v>683</v>
      </c>
    </row>
    <row r="205" s="1" customFormat="1" ht="16.5" customHeight="1">
      <c r="B205" s="46"/>
      <c r="C205" s="272" t="s">
        <v>684</v>
      </c>
      <c r="D205" s="272" t="s">
        <v>288</v>
      </c>
      <c r="E205" s="273" t="s">
        <v>685</v>
      </c>
      <c r="F205" s="274" t="s">
        <v>686</v>
      </c>
      <c r="G205" s="275" t="s">
        <v>318</v>
      </c>
      <c r="H205" s="276">
        <v>595</v>
      </c>
      <c r="I205" s="277"/>
      <c r="J205" s="278">
        <f>ROUND(I205*H205,2)</f>
        <v>0</v>
      </c>
      <c r="K205" s="274" t="s">
        <v>21</v>
      </c>
      <c r="L205" s="279"/>
      <c r="M205" s="280" t="s">
        <v>21</v>
      </c>
      <c r="N205" s="281" t="s">
        <v>42</v>
      </c>
      <c r="O205" s="47"/>
      <c r="P205" s="244">
        <f>O205*H205</f>
        <v>0</v>
      </c>
      <c r="Q205" s="244">
        <v>0.0050000000000000001</v>
      </c>
      <c r="R205" s="244">
        <f>Q205*H205</f>
        <v>2.9750000000000001</v>
      </c>
      <c r="S205" s="244">
        <v>0</v>
      </c>
      <c r="T205" s="245">
        <f>S205*H205</f>
        <v>0</v>
      </c>
      <c r="AR205" s="24" t="s">
        <v>195</v>
      </c>
      <c r="AT205" s="24" t="s">
        <v>288</v>
      </c>
      <c r="AU205" s="24" t="s">
        <v>177</v>
      </c>
      <c r="AY205" s="24" t="s">
        <v>149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4" t="s">
        <v>78</v>
      </c>
      <c r="BK205" s="246">
        <f>ROUND(I205*H205,2)</f>
        <v>0</v>
      </c>
      <c r="BL205" s="24" t="s">
        <v>154</v>
      </c>
      <c r="BM205" s="24" t="s">
        <v>687</v>
      </c>
    </row>
    <row r="206" s="1" customFormat="1" ht="16.5" customHeight="1">
      <c r="B206" s="46"/>
      <c r="C206" s="272" t="s">
        <v>688</v>
      </c>
      <c r="D206" s="272" t="s">
        <v>288</v>
      </c>
      <c r="E206" s="273" t="s">
        <v>689</v>
      </c>
      <c r="F206" s="274" t="s">
        <v>690</v>
      </c>
      <c r="G206" s="275" t="s">
        <v>318</v>
      </c>
      <c r="H206" s="276">
        <v>28</v>
      </c>
      <c r="I206" s="277"/>
      <c r="J206" s="278">
        <f>ROUND(I206*H206,2)</f>
        <v>0</v>
      </c>
      <c r="K206" s="274" t="s">
        <v>21</v>
      </c>
      <c r="L206" s="279"/>
      <c r="M206" s="280" t="s">
        <v>21</v>
      </c>
      <c r="N206" s="281" t="s">
        <v>42</v>
      </c>
      <c r="O206" s="47"/>
      <c r="P206" s="244">
        <f>O206*H206</f>
        <v>0</v>
      </c>
      <c r="Q206" s="244">
        <v>0.025000000000000001</v>
      </c>
      <c r="R206" s="244">
        <f>Q206*H206</f>
        <v>0.70000000000000007</v>
      </c>
      <c r="S206" s="244">
        <v>0</v>
      </c>
      <c r="T206" s="245">
        <f>S206*H206</f>
        <v>0</v>
      </c>
      <c r="AR206" s="24" t="s">
        <v>195</v>
      </c>
      <c r="AT206" s="24" t="s">
        <v>288</v>
      </c>
      <c r="AU206" s="24" t="s">
        <v>177</v>
      </c>
      <c r="AY206" s="24" t="s">
        <v>149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78</v>
      </c>
      <c r="BK206" s="246">
        <f>ROUND(I206*H206,2)</f>
        <v>0</v>
      </c>
      <c r="BL206" s="24" t="s">
        <v>154</v>
      </c>
      <c r="BM206" s="24" t="s">
        <v>691</v>
      </c>
    </row>
    <row r="207" s="1" customFormat="1" ht="16.5" customHeight="1">
      <c r="B207" s="46"/>
      <c r="C207" s="272" t="s">
        <v>692</v>
      </c>
      <c r="D207" s="272" t="s">
        <v>288</v>
      </c>
      <c r="E207" s="273" t="s">
        <v>693</v>
      </c>
      <c r="F207" s="274" t="s">
        <v>694</v>
      </c>
      <c r="G207" s="275" t="s">
        <v>318</v>
      </c>
      <c r="H207" s="276">
        <v>18</v>
      </c>
      <c r="I207" s="277"/>
      <c r="J207" s="278">
        <f>ROUND(I207*H207,2)</f>
        <v>0</v>
      </c>
      <c r="K207" s="274" t="s">
        <v>21</v>
      </c>
      <c r="L207" s="279"/>
      <c r="M207" s="280" t="s">
        <v>21</v>
      </c>
      <c r="N207" s="281" t="s">
        <v>42</v>
      </c>
      <c r="O207" s="47"/>
      <c r="P207" s="244">
        <f>O207*H207</f>
        <v>0</v>
      </c>
      <c r="Q207" s="244">
        <v>0.025000000000000001</v>
      </c>
      <c r="R207" s="244">
        <f>Q207*H207</f>
        <v>0.45000000000000001</v>
      </c>
      <c r="S207" s="244">
        <v>0</v>
      </c>
      <c r="T207" s="245">
        <f>S207*H207</f>
        <v>0</v>
      </c>
      <c r="AR207" s="24" t="s">
        <v>195</v>
      </c>
      <c r="AT207" s="24" t="s">
        <v>288</v>
      </c>
      <c r="AU207" s="24" t="s">
        <v>177</v>
      </c>
      <c r="AY207" s="24" t="s">
        <v>149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4" t="s">
        <v>78</v>
      </c>
      <c r="BK207" s="246">
        <f>ROUND(I207*H207,2)</f>
        <v>0</v>
      </c>
      <c r="BL207" s="24" t="s">
        <v>154</v>
      </c>
      <c r="BM207" s="24" t="s">
        <v>695</v>
      </c>
    </row>
    <row r="208" s="1" customFormat="1" ht="16.5" customHeight="1">
      <c r="B208" s="46"/>
      <c r="C208" s="272" t="s">
        <v>696</v>
      </c>
      <c r="D208" s="272" t="s">
        <v>288</v>
      </c>
      <c r="E208" s="273" t="s">
        <v>697</v>
      </c>
      <c r="F208" s="274" t="s">
        <v>698</v>
      </c>
      <c r="G208" s="275" t="s">
        <v>318</v>
      </c>
      <c r="H208" s="276">
        <v>61</v>
      </c>
      <c r="I208" s="277"/>
      <c r="J208" s="278">
        <f>ROUND(I208*H208,2)</f>
        <v>0</v>
      </c>
      <c r="K208" s="274" t="s">
        <v>21</v>
      </c>
      <c r="L208" s="279"/>
      <c r="M208" s="280" t="s">
        <v>21</v>
      </c>
      <c r="N208" s="281" t="s">
        <v>42</v>
      </c>
      <c r="O208" s="47"/>
      <c r="P208" s="244">
        <f>O208*H208</f>
        <v>0</v>
      </c>
      <c r="Q208" s="244">
        <v>0.025000000000000001</v>
      </c>
      <c r="R208" s="244">
        <f>Q208*H208</f>
        <v>1.5250000000000001</v>
      </c>
      <c r="S208" s="244">
        <v>0</v>
      </c>
      <c r="T208" s="245">
        <f>S208*H208</f>
        <v>0</v>
      </c>
      <c r="AR208" s="24" t="s">
        <v>195</v>
      </c>
      <c r="AT208" s="24" t="s">
        <v>288</v>
      </c>
      <c r="AU208" s="24" t="s">
        <v>177</v>
      </c>
      <c r="AY208" s="24" t="s">
        <v>149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4" t="s">
        <v>78</v>
      </c>
      <c r="BK208" s="246">
        <f>ROUND(I208*H208,2)</f>
        <v>0</v>
      </c>
      <c r="BL208" s="24" t="s">
        <v>154</v>
      </c>
      <c r="BM208" s="24" t="s">
        <v>699</v>
      </c>
    </row>
    <row r="209" s="1" customFormat="1" ht="16.5" customHeight="1">
      <c r="B209" s="46"/>
      <c r="C209" s="272" t="s">
        <v>700</v>
      </c>
      <c r="D209" s="272" t="s">
        <v>288</v>
      </c>
      <c r="E209" s="273" t="s">
        <v>701</v>
      </c>
      <c r="F209" s="274" t="s">
        <v>702</v>
      </c>
      <c r="G209" s="275" t="s">
        <v>318</v>
      </c>
      <c r="H209" s="276">
        <v>86</v>
      </c>
      <c r="I209" s="277"/>
      <c r="J209" s="278">
        <f>ROUND(I209*H209,2)</f>
        <v>0</v>
      </c>
      <c r="K209" s="274" t="s">
        <v>21</v>
      </c>
      <c r="L209" s="279"/>
      <c r="M209" s="280" t="s">
        <v>21</v>
      </c>
      <c r="N209" s="281" t="s">
        <v>42</v>
      </c>
      <c r="O209" s="47"/>
      <c r="P209" s="244">
        <f>O209*H209</f>
        <v>0</v>
      </c>
      <c r="Q209" s="244">
        <v>0.014999999999999999</v>
      </c>
      <c r="R209" s="244">
        <f>Q209*H209</f>
        <v>1.29</v>
      </c>
      <c r="S209" s="244">
        <v>0</v>
      </c>
      <c r="T209" s="245">
        <f>S209*H209</f>
        <v>0</v>
      </c>
      <c r="AR209" s="24" t="s">
        <v>195</v>
      </c>
      <c r="AT209" s="24" t="s">
        <v>288</v>
      </c>
      <c r="AU209" s="24" t="s">
        <v>177</v>
      </c>
      <c r="AY209" s="24" t="s">
        <v>149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24" t="s">
        <v>78</v>
      </c>
      <c r="BK209" s="246">
        <f>ROUND(I209*H209,2)</f>
        <v>0</v>
      </c>
      <c r="BL209" s="24" t="s">
        <v>154</v>
      </c>
      <c r="BM209" s="24" t="s">
        <v>703</v>
      </c>
    </row>
    <row r="210" s="1" customFormat="1" ht="16.5" customHeight="1">
      <c r="B210" s="46"/>
      <c r="C210" s="272" t="s">
        <v>704</v>
      </c>
      <c r="D210" s="272" t="s">
        <v>288</v>
      </c>
      <c r="E210" s="273" t="s">
        <v>705</v>
      </c>
      <c r="F210" s="274" t="s">
        <v>706</v>
      </c>
      <c r="G210" s="275" t="s">
        <v>318</v>
      </c>
      <c r="H210" s="276">
        <v>224</v>
      </c>
      <c r="I210" s="277"/>
      <c r="J210" s="278">
        <f>ROUND(I210*H210,2)</f>
        <v>0</v>
      </c>
      <c r="K210" s="274" t="s">
        <v>21</v>
      </c>
      <c r="L210" s="279"/>
      <c r="M210" s="280" t="s">
        <v>21</v>
      </c>
      <c r="N210" s="281" t="s">
        <v>42</v>
      </c>
      <c r="O210" s="47"/>
      <c r="P210" s="244">
        <f>O210*H210</f>
        <v>0</v>
      </c>
      <c r="Q210" s="244">
        <v>0.0050000000000000001</v>
      </c>
      <c r="R210" s="244">
        <f>Q210*H210</f>
        <v>1.1200000000000001</v>
      </c>
      <c r="S210" s="244">
        <v>0</v>
      </c>
      <c r="T210" s="245">
        <f>S210*H210</f>
        <v>0</v>
      </c>
      <c r="AR210" s="24" t="s">
        <v>195</v>
      </c>
      <c r="AT210" s="24" t="s">
        <v>288</v>
      </c>
      <c r="AU210" s="24" t="s">
        <v>177</v>
      </c>
      <c r="AY210" s="24" t="s">
        <v>149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4" t="s">
        <v>78</v>
      </c>
      <c r="BK210" s="246">
        <f>ROUND(I210*H210,2)</f>
        <v>0</v>
      </c>
      <c r="BL210" s="24" t="s">
        <v>154</v>
      </c>
      <c r="BM210" s="24" t="s">
        <v>707</v>
      </c>
    </row>
    <row r="211" s="1" customFormat="1" ht="16.5" customHeight="1">
      <c r="B211" s="46"/>
      <c r="C211" s="272" t="s">
        <v>708</v>
      </c>
      <c r="D211" s="272" t="s">
        <v>288</v>
      </c>
      <c r="E211" s="273" t="s">
        <v>709</v>
      </c>
      <c r="F211" s="274" t="s">
        <v>710</v>
      </c>
      <c r="G211" s="275" t="s">
        <v>318</v>
      </c>
      <c r="H211" s="276">
        <v>6</v>
      </c>
      <c r="I211" s="277"/>
      <c r="J211" s="278">
        <f>ROUND(I211*H211,2)</f>
        <v>0</v>
      </c>
      <c r="K211" s="274" t="s">
        <v>21</v>
      </c>
      <c r="L211" s="279"/>
      <c r="M211" s="280" t="s">
        <v>21</v>
      </c>
      <c r="N211" s="281" t="s">
        <v>42</v>
      </c>
      <c r="O211" s="47"/>
      <c r="P211" s="244">
        <f>O211*H211</f>
        <v>0</v>
      </c>
      <c r="Q211" s="244">
        <v>0.0050000000000000001</v>
      </c>
      <c r="R211" s="244">
        <f>Q211*H211</f>
        <v>0.029999999999999999</v>
      </c>
      <c r="S211" s="244">
        <v>0</v>
      </c>
      <c r="T211" s="245">
        <f>S211*H211</f>
        <v>0</v>
      </c>
      <c r="AR211" s="24" t="s">
        <v>195</v>
      </c>
      <c r="AT211" s="24" t="s">
        <v>288</v>
      </c>
      <c r="AU211" s="24" t="s">
        <v>177</v>
      </c>
      <c r="AY211" s="24" t="s">
        <v>149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4" t="s">
        <v>78</v>
      </c>
      <c r="BK211" s="246">
        <f>ROUND(I211*H211,2)</f>
        <v>0</v>
      </c>
      <c r="BL211" s="24" t="s">
        <v>154</v>
      </c>
      <c r="BM211" s="24" t="s">
        <v>711</v>
      </c>
    </row>
    <row r="212" s="1" customFormat="1" ht="16.5" customHeight="1">
      <c r="B212" s="46"/>
      <c r="C212" s="272" t="s">
        <v>712</v>
      </c>
      <c r="D212" s="272" t="s">
        <v>288</v>
      </c>
      <c r="E212" s="273" t="s">
        <v>713</v>
      </c>
      <c r="F212" s="274" t="s">
        <v>714</v>
      </c>
      <c r="G212" s="275" t="s">
        <v>318</v>
      </c>
      <c r="H212" s="276">
        <v>50</v>
      </c>
      <c r="I212" s="277"/>
      <c r="J212" s="278">
        <f>ROUND(I212*H212,2)</f>
        <v>0</v>
      </c>
      <c r="K212" s="274" t="s">
        <v>21</v>
      </c>
      <c r="L212" s="279"/>
      <c r="M212" s="280" t="s">
        <v>21</v>
      </c>
      <c r="N212" s="281" t="s">
        <v>42</v>
      </c>
      <c r="O212" s="47"/>
      <c r="P212" s="244">
        <f>O212*H212</f>
        <v>0</v>
      </c>
      <c r="Q212" s="244">
        <v>0.014999999999999999</v>
      </c>
      <c r="R212" s="244">
        <f>Q212*H212</f>
        <v>0.75</v>
      </c>
      <c r="S212" s="244">
        <v>0</v>
      </c>
      <c r="T212" s="245">
        <f>S212*H212</f>
        <v>0</v>
      </c>
      <c r="AR212" s="24" t="s">
        <v>195</v>
      </c>
      <c r="AT212" s="24" t="s">
        <v>288</v>
      </c>
      <c r="AU212" s="24" t="s">
        <v>177</v>
      </c>
      <c r="AY212" s="24" t="s">
        <v>149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24" t="s">
        <v>78</v>
      </c>
      <c r="BK212" s="246">
        <f>ROUND(I212*H212,2)</f>
        <v>0</v>
      </c>
      <c r="BL212" s="24" t="s">
        <v>154</v>
      </c>
      <c r="BM212" s="24" t="s">
        <v>715</v>
      </c>
    </row>
    <row r="213" s="1" customFormat="1" ht="16.5" customHeight="1">
      <c r="B213" s="46"/>
      <c r="C213" s="272" t="s">
        <v>716</v>
      </c>
      <c r="D213" s="272" t="s">
        <v>288</v>
      </c>
      <c r="E213" s="273" t="s">
        <v>717</v>
      </c>
      <c r="F213" s="274" t="s">
        <v>718</v>
      </c>
      <c r="G213" s="275" t="s">
        <v>318</v>
      </c>
      <c r="H213" s="276">
        <v>146</v>
      </c>
      <c r="I213" s="277"/>
      <c r="J213" s="278">
        <f>ROUND(I213*H213,2)</f>
        <v>0</v>
      </c>
      <c r="K213" s="274" t="s">
        <v>21</v>
      </c>
      <c r="L213" s="279"/>
      <c r="M213" s="280" t="s">
        <v>21</v>
      </c>
      <c r="N213" s="281" t="s">
        <v>42</v>
      </c>
      <c r="O213" s="47"/>
      <c r="P213" s="244">
        <f>O213*H213</f>
        <v>0</v>
      </c>
      <c r="Q213" s="244">
        <v>0.0050000000000000001</v>
      </c>
      <c r="R213" s="244">
        <f>Q213*H213</f>
        <v>0.72999999999999998</v>
      </c>
      <c r="S213" s="244">
        <v>0</v>
      </c>
      <c r="T213" s="245">
        <f>S213*H213</f>
        <v>0</v>
      </c>
      <c r="AR213" s="24" t="s">
        <v>195</v>
      </c>
      <c r="AT213" s="24" t="s">
        <v>288</v>
      </c>
      <c r="AU213" s="24" t="s">
        <v>177</v>
      </c>
      <c r="AY213" s="24" t="s">
        <v>149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4" t="s">
        <v>78</v>
      </c>
      <c r="BK213" s="246">
        <f>ROUND(I213*H213,2)</f>
        <v>0</v>
      </c>
      <c r="BL213" s="24" t="s">
        <v>154</v>
      </c>
      <c r="BM213" s="24" t="s">
        <v>719</v>
      </c>
    </row>
    <row r="214" s="11" customFormat="1" ht="22.32" customHeight="1">
      <c r="B214" s="219"/>
      <c r="C214" s="220"/>
      <c r="D214" s="221" t="s">
        <v>70</v>
      </c>
      <c r="E214" s="233" t="s">
        <v>720</v>
      </c>
      <c r="F214" s="233" t="s">
        <v>721</v>
      </c>
      <c r="G214" s="220"/>
      <c r="H214" s="220"/>
      <c r="I214" s="223"/>
      <c r="J214" s="234">
        <f>BK214</f>
        <v>0</v>
      </c>
      <c r="K214" s="220"/>
      <c r="L214" s="225"/>
      <c r="M214" s="226"/>
      <c r="N214" s="227"/>
      <c r="O214" s="227"/>
      <c r="P214" s="228">
        <f>SUM(P215:P239)</f>
        <v>0</v>
      </c>
      <c r="Q214" s="227"/>
      <c r="R214" s="228">
        <f>SUM(R215:R239)</f>
        <v>1.6263849999999998</v>
      </c>
      <c r="S214" s="227"/>
      <c r="T214" s="229">
        <f>SUM(T215:T239)</f>
        <v>0</v>
      </c>
      <c r="AR214" s="230" t="s">
        <v>154</v>
      </c>
      <c r="AT214" s="231" t="s">
        <v>70</v>
      </c>
      <c r="AU214" s="231" t="s">
        <v>80</v>
      </c>
      <c r="AY214" s="230" t="s">
        <v>149</v>
      </c>
      <c r="BK214" s="232">
        <f>SUM(BK215:BK239)</f>
        <v>0</v>
      </c>
    </row>
    <row r="215" s="1" customFormat="1" ht="25.5" customHeight="1">
      <c r="B215" s="46"/>
      <c r="C215" s="235" t="s">
        <v>722</v>
      </c>
      <c r="D215" s="235" t="s">
        <v>150</v>
      </c>
      <c r="E215" s="236" t="s">
        <v>723</v>
      </c>
      <c r="F215" s="237" t="s">
        <v>724</v>
      </c>
      <c r="G215" s="238" t="s">
        <v>153</v>
      </c>
      <c r="H215" s="239">
        <v>87735</v>
      </c>
      <c r="I215" s="240"/>
      <c r="J215" s="241">
        <f>ROUND(I215*H215,2)</f>
        <v>0</v>
      </c>
      <c r="K215" s="237" t="s">
        <v>162</v>
      </c>
      <c r="L215" s="72"/>
      <c r="M215" s="242" t="s">
        <v>21</v>
      </c>
      <c r="N215" s="243" t="s">
        <v>42</v>
      </c>
      <c r="O215" s="47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AR215" s="24" t="s">
        <v>78</v>
      </c>
      <c r="AT215" s="24" t="s">
        <v>150</v>
      </c>
      <c r="AU215" s="24" t="s">
        <v>165</v>
      </c>
      <c r="AY215" s="24" t="s">
        <v>149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24" t="s">
        <v>78</v>
      </c>
      <c r="BK215" s="246">
        <f>ROUND(I215*H215,2)</f>
        <v>0</v>
      </c>
      <c r="BL215" s="24" t="s">
        <v>78</v>
      </c>
      <c r="BM215" s="24" t="s">
        <v>725</v>
      </c>
    </row>
    <row r="216" s="12" customFormat="1">
      <c r="B216" s="250"/>
      <c r="C216" s="251"/>
      <c r="D216" s="247" t="s">
        <v>158</v>
      </c>
      <c r="E216" s="252" t="s">
        <v>21</v>
      </c>
      <c r="F216" s="253" t="s">
        <v>404</v>
      </c>
      <c r="G216" s="251"/>
      <c r="H216" s="254">
        <v>87735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AT216" s="260" t="s">
        <v>158</v>
      </c>
      <c r="AU216" s="260" t="s">
        <v>165</v>
      </c>
      <c r="AV216" s="12" t="s">
        <v>80</v>
      </c>
      <c r="AW216" s="12" t="s">
        <v>35</v>
      </c>
      <c r="AX216" s="12" t="s">
        <v>78</v>
      </c>
      <c r="AY216" s="260" t="s">
        <v>149</v>
      </c>
    </row>
    <row r="217" s="1" customFormat="1" ht="16.5" customHeight="1">
      <c r="B217" s="46"/>
      <c r="C217" s="272" t="s">
        <v>726</v>
      </c>
      <c r="D217" s="272" t="s">
        <v>288</v>
      </c>
      <c r="E217" s="273" t="s">
        <v>727</v>
      </c>
      <c r="F217" s="274" t="s">
        <v>728</v>
      </c>
      <c r="G217" s="275" t="s">
        <v>558</v>
      </c>
      <c r="H217" s="276">
        <v>414.36000000000001</v>
      </c>
      <c r="I217" s="277"/>
      <c r="J217" s="278">
        <f>ROUND(I217*H217,2)</f>
        <v>0</v>
      </c>
      <c r="K217" s="274" t="s">
        <v>446</v>
      </c>
      <c r="L217" s="279"/>
      <c r="M217" s="280" t="s">
        <v>21</v>
      </c>
      <c r="N217" s="281" t="s">
        <v>42</v>
      </c>
      <c r="O217" s="47"/>
      <c r="P217" s="244">
        <f>O217*H217</f>
        <v>0</v>
      </c>
      <c r="Q217" s="244">
        <v>0.001</v>
      </c>
      <c r="R217" s="244">
        <f>Q217*H217</f>
        <v>0.41436000000000001</v>
      </c>
      <c r="S217" s="244">
        <v>0</v>
      </c>
      <c r="T217" s="245">
        <f>S217*H217</f>
        <v>0</v>
      </c>
      <c r="AR217" s="24" t="s">
        <v>80</v>
      </c>
      <c r="AT217" s="24" t="s">
        <v>288</v>
      </c>
      <c r="AU217" s="24" t="s">
        <v>165</v>
      </c>
      <c r="AY217" s="24" t="s">
        <v>149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24" t="s">
        <v>78</v>
      </c>
      <c r="BK217" s="246">
        <f>ROUND(I217*H217,2)</f>
        <v>0</v>
      </c>
      <c r="BL217" s="24" t="s">
        <v>78</v>
      </c>
      <c r="BM217" s="24" t="s">
        <v>729</v>
      </c>
    </row>
    <row r="218" s="1" customFormat="1">
      <c r="B218" s="46"/>
      <c r="C218" s="74"/>
      <c r="D218" s="247" t="s">
        <v>156</v>
      </c>
      <c r="E218" s="74"/>
      <c r="F218" s="248" t="s">
        <v>730</v>
      </c>
      <c r="G218" s="74"/>
      <c r="H218" s="74"/>
      <c r="I218" s="203"/>
      <c r="J218" s="74"/>
      <c r="K218" s="74"/>
      <c r="L218" s="72"/>
      <c r="M218" s="249"/>
      <c r="N218" s="47"/>
      <c r="O218" s="47"/>
      <c r="P218" s="47"/>
      <c r="Q218" s="47"/>
      <c r="R218" s="47"/>
      <c r="S218" s="47"/>
      <c r="T218" s="95"/>
      <c r="AT218" s="24" t="s">
        <v>156</v>
      </c>
      <c r="AU218" s="24" t="s">
        <v>165</v>
      </c>
    </row>
    <row r="219" s="12" customFormat="1">
      <c r="B219" s="250"/>
      <c r="C219" s="251"/>
      <c r="D219" s="247" t="s">
        <v>158</v>
      </c>
      <c r="E219" s="252" t="s">
        <v>21</v>
      </c>
      <c r="F219" s="253" t="s">
        <v>731</v>
      </c>
      <c r="G219" s="251"/>
      <c r="H219" s="254">
        <v>414.36000000000001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AT219" s="260" t="s">
        <v>158</v>
      </c>
      <c r="AU219" s="260" t="s">
        <v>165</v>
      </c>
      <c r="AV219" s="12" t="s">
        <v>80</v>
      </c>
      <c r="AW219" s="12" t="s">
        <v>35</v>
      </c>
      <c r="AX219" s="12" t="s">
        <v>78</v>
      </c>
      <c r="AY219" s="260" t="s">
        <v>149</v>
      </c>
    </row>
    <row r="220" s="1" customFormat="1" ht="16.5" customHeight="1">
      <c r="B220" s="46"/>
      <c r="C220" s="272" t="s">
        <v>732</v>
      </c>
      <c r="D220" s="272" t="s">
        <v>288</v>
      </c>
      <c r="E220" s="273" t="s">
        <v>733</v>
      </c>
      <c r="F220" s="274" t="s">
        <v>734</v>
      </c>
      <c r="G220" s="275" t="s">
        <v>558</v>
      </c>
      <c r="H220" s="276">
        <v>940</v>
      </c>
      <c r="I220" s="277"/>
      <c r="J220" s="278">
        <f>ROUND(I220*H220,2)</f>
        <v>0</v>
      </c>
      <c r="K220" s="274" t="s">
        <v>21</v>
      </c>
      <c r="L220" s="279"/>
      <c r="M220" s="280" t="s">
        <v>21</v>
      </c>
      <c r="N220" s="281" t="s">
        <v>42</v>
      </c>
      <c r="O220" s="47"/>
      <c r="P220" s="244">
        <f>O220*H220</f>
        <v>0</v>
      </c>
      <c r="Q220" s="244">
        <v>0.001</v>
      </c>
      <c r="R220" s="244">
        <f>Q220*H220</f>
        <v>0.94000000000000006</v>
      </c>
      <c r="S220" s="244">
        <v>0</v>
      </c>
      <c r="T220" s="245">
        <f>S220*H220</f>
        <v>0</v>
      </c>
      <c r="AR220" s="24" t="s">
        <v>80</v>
      </c>
      <c r="AT220" s="24" t="s">
        <v>288</v>
      </c>
      <c r="AU220" s="24" t="s">
        <v>165</v>
      </c>
      <c r="AY220" s="24" t="s">
        <v>149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24" t="s">
        <v>78</v>
      </c>
      <c r="BK220" s="246">
        <f>ROUND(I220*H220,2)</f>
        <v>0</v>
      </c>
      <c r="BL220" s="24" t="s">
        <v>78</v>
      </c>
      <c r="BM220" s="24" t="s">
        <v>735</v>
      </c>
    </row>
    <row r="221" s="1" customFormat="1">
      <c r="B221" s="46"/>
      <c r="C221" s="74"/>
      <c r="D221" s="247" t="s">
        <v>156</v>
      </c>
      <c r="E221" s="74"/>
      <c r="F221" s="248" t="s">
        <v>736</v>
      </c>
      <c r="G221" s="74"/>
      <c r="H221" s="74"/>
      <c r="I221" s="203"/>
      <c r="J221" s="74"/>
      <c r="K221" s="74"/>
      <c r="L221" s="72"/>
      <c r="M221" s="249"/>
      <c r="N221" s="47"/>
      <c r="O221" s="47"/>
      <c r="P221" s="47"/>
      <c r="Q221" s="47"/>
      <c r="R221" s="47"/>
      <c r="S221" s="47"/>
      <c r="T221" s="95"/>
      <c r="AT221" s="24" t="s">
        <v>156</v>
      </c>
      <c r="AU221" s="24" t="s">
        <v>165</v>
      </c>
    </row>
    <row r="222" s="12" customFormat="1">
      <c r="B222" s="250"/>
      <c r="C222" s="251"/>
      <c r="D222" s="247" t="s">
        <v>158</v>
      </c>
      <c r="E222" s="252" t="s">
        <v>21</v>
      </c>
      <c r="F222" s="253" t="s">
        <v>737</v>
      </c>
      <c r="G222" s="251"/>
      <c r="H222" s="254">
        <v>940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AT222" s="260" t="s">
        <v>158</v>
      </c>
      <c r="AU222" s="260" t="s">
        <v>165</v>
      </c>
      <c r="AV222" s="12" t="s">
        <v>80</v>
      </c>
      <c r="AW222" s="12" t="s">
        <v>35</v>
      </c>
      <c r="AX222" s="12" t="s">
        <v>78</v>
      </c>
      <c r="AY222" s="260" t="s">
        <v>149</v>
      </c>
    </row>
    <row r="223" s="1" customFormat="1" ht="16.5" customHeight="1">
      <c r="B223" s="46"/>
      <c r="C223" s="272" t="s">
        <v>738</v>
      </c>
      <c r="D223" s="272" t="s">
        <v>288</v>
      </c>
      <c r="E223" s="273" t="s">
        <v>739</v>
      </c>
      <c r="F223" s="274" t="s">
        <v>740</v>
      </c>
      <c r="G223" s="275" t="s">
        <v>558</v>
      </c>
      <c r="H223" s="276">
        <v>27.199999999999999</v>
      </c>
      <c r="I223" s="277"/>
      <c r="J223" s="278">
        <f>ROUND(I223*H223,2)</f>
        <v>0</v>
      </c>
      <c r="K223" s="274" t="s">
        <v>21</v>
      </c>
      <c r="L223" s="279"/>
      <c r="M223" s="280" t="s">
        <v>21</v>
      </c>
      <c r="N223" s="281" t="s">
        <v>42</v>
      </c>
      <c r="O223" s="47"/>
      <c r="P223" s="244">
        <f>O223*H223</f>
        <v>0</v>
      </c>
      <c r="Q223" s="244">
        <v>0.001</v>
      </c>
      <c r="R223" s="244">
        <f>Q223*H223</f>
        <v>0.027199999999999998</v>
      </c>
      <c r="S223" s="244">
        <v>0</v>
      </c>
      <c r="T223" s="245">
        <f>S223*H223</f>
        <v>0</v>
      </c>
      <c r="AR223" s="24" t="s">
        <v>80</v>
      </c>
      <c r="AT223" s="24" t="s">
        <v>288</v>
      </c>
      <c r="AU223" s="24" t="s">
        <v>165</v>
      </c>
      <c r="AY223" s="24" t="s">
        <v>149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4" t="s">
        <v>78</v>
      </c>
      <c r="BK223" s="246">
        <f>ROUND(I223*H223,2)</f>
        <v>0</v>
      </c>
      <c r="BL223" s="24" t="s">
        <v>78</v>
      </c>
      <c r="BM223" s="24" t="s">
        <v>741</v>
      </c>
    </row>
    <row r="224" s="1" customFormat="1">
      <c r="B224" s="46"/>
      <c r="C224" s="74"/>
      <c r="D224" s="247" t="s">
        <v>156</v>
      </c>
      <c r="E224" s="74"/>
      <c r="F224" s="248" t="s">
        <v>742</v>
      </c>
      <c r="G224" s="74"/>
      <c r="H224" s="74"/>
      <c r="I224" s="203"/>
      <c r="J224" s="74"/>
      <c r="K224" s="74"/>
      <c r="L224" s="72"/>
      <c r="M224" s="249"/>
      <c r="N224" s="47"/>
      <c r="O224" s="47"/>
      <c r="P224" s="47"/>
      <c r="Q224" s="47"/>
      <c r="R224" s="47"/>
      <c r="S224" s="47"/>
      <c r="T224" s="95"/>
      <c r="AT224" s="24" t="s">
        <v>156</v>
      </c>
      <c r="AU224" s="24" t="s">
        <v>165</v>
      </c>
    </row>
    <row r="225" s="12" customFormat="1">
      <c r="B225" s="250"/>
      <c r="C225" s="251"/>
      <c r="D225" s="247" t="s">
        <v>158</v>
      </c>
      <c r="E225" s="252" t="s">
        <v>21</v>
      </c>
      <c r="F225" s="253" t="s">
        <v>743</v>
      </c>
      <c r="G225" s="251"/>
      <c r="H225" s="254">
        <v>27.199999999999999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AT225" s="260" t="s">
        <v>158</v>
      </c>
      <c r="AU225" s="260" t="s">
        <v>165</v>
      </c>
      <c r="AV225" s="12" t="s">
        <v>80</v>
      </c>
      <c r="AW225" s="12" t="s">
        <v>35</v>
      </c>
      <c r="AX225" s="12" t="s">
        <v>78</v>
      </c>
      <c r="AY225" s="260" t="s">
        <v>149</v>
      </c>
    </row>
    <row r="226" s="1" customFormat="1" ht="16.5" customHeight="1">
      <c r="B226" s="46"/>
      <c r="C226" s="272" t="s">
        <v>744</v>
      </c>
      <c r="D226" s="272" t="s">
        <v>288</v>
      </c>
      <c r="E226" s="273" t="s">
        <v>745</v>
      </c>
      <c r="F226" s="274" t="s">
        <v>746</v>
      </c>
      <c r="G226" s="275" t="s">
        <v>558</v>
      </c>
      <c r="H226" s="276">
        <v>2.3250000000000002</v>
      </c>
      <c r="I226" s="277"/>
      <c r="J226" s="278">
        <f>ROUND(I226*H226,2)</f>
        <v>0</v>
      </c>
      <c r="K226" s="274" t="s">
        <v>21</v>
      </c>
      <c r="L226" s="279"/>
      <c r="M226" s="280" t="s">
        <v>21</v>
      </c>
      <c r="N226" s="281" t="s">
        <v>42</v>
      </c>
      <c r="O226" s="47"/>
      <c r="P226" s="244">
        <f>O226*H226</f>
        <v>0</v>
      </c>
      <c r="Q226" s="244">
        <v>0.001</v>
      </c>
      <c r="R226" s="244">
        <f>Q226*H226</f>
        <v>0.0023250000000000002</v>
      </c>
      <c r="S226" s="244">
        <v>0</v>
      </c>
      <c r="T226" s="245">
        <f>S226*H226</f>
        <v>0</v>
      </c>
      <c r="AR226" s="24" t="s">
        <v>80</v>
      </c>
      <c r="AT226" s="24" t="s">
        <v>288</v>
      </c>
      <c r="AU226" s="24" t="s">
        <v>165</v>
      </c>
      <c r="AY226" s="24" t="s">
        <v>149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24" t="s">
        <v>78</v>
      </c>
      <c r="BK226" s="246">
        <f>ROUND(I226*H226,2)</f>
        <v>0</v>
      </c>
      <c r="BL226" s="24" t="s">
        <v>78</v>
      </c>
      <c r="BM226" s="24" t="s">
        <v>747</v>
      </c>
    </row>
    <row r="227" s="1" customFormat="1">
      <c r="B227" s="46"/>
      <c r="C227" s="74"/>
      <c r="D227" s="247" t="s">
        <v>156</v>
      </c>
      <c r="E227" s="74"/>
      <c r="F227" s="248" t="s">
        <v>748</v>
      </c>
      <c r="G227" s="74"/>
      <c r="H227" s="74"/>
      <c r="I227" s="203"/>
      <c r="J227" s="74"/>
      <c r="K227" s="74"/>
      <c r="L227" s="72"/>
      <c r="M227" s="249"/>
      <c r="N227" s="47"/>
      <c r="O227" s="47"/>
      <c r="P227" s="47"/>
      <c r="Q227" s="47"/>
      <c r="R227" s="47"/>
      <c r="S227" s="47"/>
      <c r="T227" s="95"/>
      <c r="AT227" s="24" t="s">
        <v>156</v>
      </c>
      <c r="AU227" s="24" t="s">
        <v>165</v>
      </c>
    </row>
    <row r="228" s="12" customFormat="1">
      <c r="B228" s="250"/>
      <c r="C228" s="251"/>
      <c r="D228" s="247" t="s">
        <v>158</v>
      </c>
      <c r="E228" s="252" t="s">
        <v>21</v>
      </c>
      <c r="F228" s="253" t="s">
        <v>749</v>
      </c>
      <c r="G228" s="251"/>
      <c r="H228" s="254">
        <v>2.3250000000000002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AT228" s="260" t="s">
        <v>158</v>
      </c>
      <c r="AU228" s="260" t="s">
        <v>165</v>
      </c>
      <c r="AV228" s="12" t="s">
        <v>80</v>
      </c>
      <c r="AW228" s="12" t="s">
        <v>35</v>
      </c>
      <c r="AX228" s="12" t="s">
        <v>78</v>
      </c>
      <c r="AY228" s="260" t="s">
        <v>149</v>
      </c>
    </row>
    <row r="229" s="1" customFormat="1" ht="16.5" customHeight="1">
      <c r="B229" s="46"/>
      <c r="C229" s="272" t="s">
        <v>750</v>
      </c>
      <c r="D229" s="272" t="s">
        <v>288</v>
      </c>
      <c r="E229" s="273" t="s">
        <v>751</v>
      </c>
      <c r="F229" s="274" t="s">
        <v>752</v>
      </c>
      <c r="G229" s="275" t="s">
        <v>558</v>
      </c>
      <c r="H229" s="276">
        <v>242.5</v>
      </c>
      <c r="I229" s="277"/>
      <c r="J229" s="278">
        <f>ROUND(I229*H229,2)</f>
        <v>0</v>
      </c>
      <c r="K229" s="274" t="s">
        <v>21</v>
      </c>
      <c r="L229" s="279"/>
      <c r="M229" s="280" t="s">
        <v>21</v>
      </c>
      <c r="N229" s="281" t="s">
        <v>42</v>
      </c>
      <c r="O229" s="47"/>
      <c r="P229" s="244">
        <f>O229*H229</f>
        <v>0</v>
      </c>
      <c r="Q229" s="244">
        <v>0.001</v>
      </c>
      <c r="R229" s="244">
        <f>Q229*H229</f>
        <v>0.24249999999999999</v>
      </c>
      <c r="S229" s="244">
        <v>0</v>
      </c>
      <c r="T229" s="245">
        <f>S229*H229</f>
        <v>0</v>
      </c>
      <c r="AR229" s="24" t="s">
        <v>80</v>
      </c>
      <c r="AT229" s="24" t="s">
        <v>288</v>
      </c>
      <c r="AU229" s="24" t="s">
        <v>165</v>
      </c>
      <c r="AY229" s="24" t="s">
        <v>149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24" t="s">
        <v>78</v>
      </c>
      <c r="BK229" s="246">
        <f>ROUND(I229*H229,2)</f>
        <v>0</v>
      </c>
      <c r="BL229" s="24" t="s">
        <v>78</v>
      </c>
      <c r="BM229" s="24" t="s">
        <v>753</v>
      </c>
    </row>
    <row r="230" s="1" customFormat="1">
      <c r="B230" s="46"/>
      <c r="C230" s="74"/>
      <c r="D230" s="247" t="s">
        <v>156</v>
      </c>
      <c r="E230" s="74"/>
      <c r="F230" s="248" t="s">
        <v>754</v>
      </c>
      <c r="G230" s="74"/>
      <c r="H230" s="74"/>
      <c r="I230" s="203"/>
      <c r="J230" s="74"/>
      <c r="K230" s="74"/>
      <c r="L230" s="72"/>
      <c r="M230" s="249"/>
      <c r="N230" s="47"/>
      <c r="O230" s="47"/>
      <c r="P230" s="47"/>
      <c r="Q230" s="47"/>
      <c r="R230" s="47"/>
      <c r="S230" s="47"/>
      <c r="T230" s="95"/>
      <c r="AT230" s="24" t="s">
        <v>156</v>
      </c>
      <c r="AU230" s="24" t="s">
        <v>165</v>
      </c>
    </row>
    <row r="231" s="12" customFormat="1">
      <c r="B231" s="250"/>
      <c r="C231" s="251"/>
      <c r="D231" s="247" t="s">
        <v>158</v>
      </c>
      <c r="E231" s="252" t="s">
        <v>21</v>
      </c>
      <c r="F231" s="253" t="s">
        <v>755</v>
      </c>
      <c r="G231" s="251"/>
      <c r="H231" s="254">
        <v>242.5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AT231" s="260" t="s">
        <v>158</v>
      </c>
      <c r="AU231" s="260" t="s">
        <v>165</v>
      </c>
      <c r="AV231" s="12" t="s">
        <v>80</v>
      </c>
      <c r="AW231" s="12" t="s">
        <v>35</v>
      </c>
      <c r="AX231" s="12" t="s">
        <v>78</v>
      </c>
      <c r="AY231" s="260" t="s">
        <v>149</v>
      </c>
    </row>
    <row r="232" s="1" customFormat="1" ht="16.5" customHeight="1">
      <c r="B232" s="46"/>
      <c r="C232" s="235" t="s">
        <v>756</v>
      </c>
      <c r="D232" s="235" t="s">
        <v>150</v>
      </c>
      <c r="E232" s="236" t="s">
        <v>466</v>
      </c>
      <c r="F232" s="237" t="s">
        <v>467</v>
      </c>
      <c r="G232" s="238" t="s">
        <v>153</v>
      </c>
      <c r="H232" s="239">
        <v>87735</v>
      </c>
      <c r="I232" s="240"/>
      <c r="J232" s="241">
        <f>ROUND(I232*H232,2)</f>
        <v>0</v>
      </c>
      <c r="K232" s="237" t="s">
        <v>162</v>
      </c>
      <c r="L232" s="72"/>
      <c r="M232" s="242" t="s">
        <v>21</v>
      </c>
      <c r="N232" s="243" t="s">
        <v>42</v>
      </c>
      <c r="O232" s="47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AR232" s="24" t="s">
        <v>481</v>
      </c>
      <c r="AT232" s="24" t="s">
        <v>150</v>
      </c>
      <c r="AU232" s="24" t="s">
        <v>165</v>
      </c>
      <c r="AY232" s="24" t="s">
        <v>149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24" t="s">
        <v>78</v>
      </c>
      <c r="BK232" s="246">
        <f>ROUND(I232*H232,2)</f>
        <v>0</v>
      </c>
      <c r="BL232" s="24" t="s">
        <v>481</v>
      </c>
      <c r="BM232" s="24" t="s">
        <v>757</v>
      </c>
    </row>
    <row r="233" s="12" customFormat="1">
      <c r="B233" s="250"/>
      <c r="C233" s="251"/>
      <c r="D233" s="247" t="s">
        <v>158</v>
      </c>
      <c r="E233" s="252" t="s">
        <v>21</v>
      </c>
      <c r="F233" s="253" t="s">
        <v>404</v>
      </c>
      <c r="G233" s="251"/>
      <c r="H233" s="254">
        <v>87735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AT233" s="260" t="s">
        <v>158</v>
      </c>
      <c r="AU233" s="260" t="s">
        <v>165</v>
      </c>
      <c r="AV233" s="12" t="s">
        <v>80</v>
      </c>
      <c r="AW233" s="12" t="s">
        <v>35</v>
      </c>
      <c r="AX233" s="12" t="s">
        <v>78</v>
      </c>
      <c r="AY233" s="260" t="s">
        <v>149</v>
      </c>
    </row>
    <row r="234" s="1" customFormat="1" ht="16.5" customHeight="1">
      <c r="B234" s="46"/>
      <c r="C234" s="235" t="s">
        <v>758</v>
      </c>
      <c r="D234" s="235" t="s">
        <v>150</v>
      </c>
      <c r="E234" s="236" t="s">
        <v>269</v>
      </c>
      <c r="F234" s="237" t="s">
        <v>270</v>
      </c>
      <c r="G234" s="238" t="s">
        <v>153</v>
      </c>
      <c r="H234" s="239">
        <v>87735</v>
      </c>
      <c r="I234" s="240"/>
      <c r="J234" s="241">
        <f>ROUND(I234*H234,2)</f>
        <v>0</v>
      </c>
      <c r="K234" s="237" t="s">
        <v>162</v>
      </c>
      <c r="L234" s="72"/>
      <c r="M234" s="242" t="s">
        <v>21</v>
      </c>
      <c r="N234" s="243" t="s">
        <v>42</v>
      </c>
      <c r="O234" s="47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AR234" s="24" t="s">
        <v>481</v>
      </c>
      <c r="AT234" s="24" t="s">
        <v>150</v>
      </c>
      <c r="AU234" s="24" t="s">
        <v>165</v>
      </c>
      <c r="AY234" s="24" t="s">
        <v>149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24" t="s">
        <v>78</v>
      </c>
      <c r="BK234" s="246">
        <f>ROUND(I234*H234,2)</f>
        <v>0</v>
      </c>
      <c r="BL234" s="24" t="s">
        <v>481</v>
      </c>
      <c r="BM234" s="24" t="s">
        <v>759</v>
      </c>
    </row>
    <row r="235" s="12" customFormat="1">
      <c r="B235" s="250"/>
      <c r="C235" s="251"/>
      <c r="D235" s="247" t="s">
        <v>158</v>
      </c>
      <c r="E235" s="252" t="s">
        <v>21</v>
      </c>
      <c r="F235" s="253" t="s">
        <v>404</v>
      </c>
      <c r="G235" s="251"/>
      <c r="H235" s="254">
        <v>87735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AT235" s="260" t="s">
        <v>158</v>
      </c>
      <c r="AU235" s="260" t="s">
        <v>165</v>
      </c>
      <c r="AV235" s="12" t="s">
        <v>80</v>
      </c>
      <c r="AW235" s="12" t="s">
        <v>35</v>
      </c>
      <c r="AX235" s="12" t="s">
        <v>78</v>
      </c>
      <c r="AY235" s="260" t="s">
        <v>149</v>
      </c>
    </row>
    <row r="236" s="1" customFormat="1" ht="16.5" customHeight="1">
      <c r="B236" s="46"/>
      <c r="C236" s="235" t="s">
        <v>760</v>
      </c>
      <c r="D236" s="235" t="s">
        <v>150</v>
      </c>
      <c r="E236" s="236" t="s">
        <v>761</v>
      </c>
      <c r="F236" s="237" t="s">
        <v>762</v>
      </c>
      <c r="G236" s="238" t="s">
        <v>153</v>
      </c>
      <c r="H236" s="239">
        <v>87735</v>
      </c>
      <c r="I236" s="240"/>
      <c r="J236" s="241">
        <f>ROUND(I236*H236,2)</f>
        <v>0</v>
      </c>
      <c r="K236" s="237" t="s">
        <v>162</v>
      </c>
      <c r="L236" s="72"/>
      <c r="M236" s="242" t="s">
        <v>21</v>
      </c>
      <c r="N236" s="243" t="s">
        <v>42</v>
      </c>
      <c r="O236" s="47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AR236" s="24" t="s">
        <v>481</v>
      </c>
      <c r="AT236" s="24" t="s">
        <v>150</v>
      </c>
      <c r="AU236" s="24" t="s">
        <v>165</v>
      </c>
      <c r="AY236" s="24" t="s">
        <v>149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24" t="s">
        <v>78</v>
      </c>
      <c r="BK236" s="246">
        <f>ROUND(I236*H236,2)</f>
        <v>0</v>
      </c>
      <c r="BL236" s="24" t="s">
        <v>481</v>
      </c>
      <c r="BM236" s="24" t="s">
        <v>763</v>
      </c>
    </row>
    <row r="237" s="12" customFormat="1">
      <c r="B237" s="250"/>
      <c r="C237" s="251"/>
      <c r="D237" s="247" t="s">
        <v>158</v>
      </c>
      <c r="E237" s="252" t="s">
        <v>21</v>
      </c>
      <c r="F237" s="253" t="s">
        <v>404</v>
      </c>
      <c r="G237" s="251"/>
      <c r="H237" s="254">
        <v>87735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AT237" s="260" t="s">
        <v>158</v>
      </c>
      <c r="AU237" s="260" t="s">
        <v>165</v>
      </c>
      <c r="AV237" s="12" t="s">
        <v>80</v>
      </c>
      <c r="AW237" s="12" t="s">
        <v>35</v>
      </c>
      <c r="AX237" s="12" t="s">
        <v>78</v>
      </c>
      <c r="AY237" s="260" t="s">
        <v>149</v>
      </c>
    </row>
    <row r="238" s="1" customFormat="1" ht="16.5" customHeight="1">
      <c r="B238" s="46"/>
      <c r="C238" s="235" t="s">
        <v>764</v>
      </c>
      <c r="D238" s="235" t="s">
        <v>150</v>
      </c>
      <c r="E238" s="236" t="s">
        <v>765</v>
      </c>
      <c r="F238" s="237" t="s">
        <v>766</v>
      </c>
      <c r="G238" s="238" t="s">
        <v>153</v>
      </c>
      <c r="H238" s="239">
        <v>87735</v>
      </c>
      <c r="I238" s="240"/>
      <c r="J238" s="241">
        <f>ROUND(I238*H238,2)</f>
        <v>0</v>
      </c>
      <c r="K238" s="237" t="s">
        <v>162</v>
      </c>
      <c r="L238" s="72"/>
      <c r="M238" s="242" t="s">
        <v>21</v>
      </c>
      <c r="N238" s="243" t="s">
        <v>42</v>
      </c>
      <c r="O238" s="47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AR238" s="24" t="s">
        <v>78</v>
      </c>
      <c r="AT238" s="24" t="s">
        <v>150</v>
      </c>
      <c r="AU238" s="24" t="s">
        <v>165</v>
      </c>
      <c r="AY238" s="24" t="s">
        <v>149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24" t="s">
        <v>78</v>
      </c>
      <c r="BK238" s="246">
        <f>ROUND(I238*H238,2)</f>
        <v>0</v>
      </c>
      <c r="BL238" s="24" t="s">
        <v>78</v>
      </c>
      <c r="BM238" s="24" t="s">
        <v>767</v>
      </c>
    </row>
    <row r="239" s="12" customFormat="1">
      <c r="B239" s="250"/>
      <c r="C239" s="251"/>
      <c r="D239" s="247" t="s">
        <v>158</v>
      </c>
      <c r="E239" s="252" t="s">
        <v>21</v>
      </c>
      <c r="F239" s="253" t="s">
        <v>404</v>
      </c>
      <c r="G239" s="251"/>
      <c r="H239" s="254">
        <v>87735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AT239" s="260" t="s">
        <v>158</v>
      </c>
      <c r="AU239" s="260" t="s">
        <v>165</v>
      </c>
      <c r="AV239" s="12" t="s">
        <v>80</v>
      </c>
      <c r="AW239" s="12" t="s">
        <v>35</v>
      </c>
      <c r="AX239" s="12" t="s">
        <v>78</v>
      </c>
      <c r="AY239" s="260" t="s">
        <v>149</v>
      </c>
    </row>
    <row r="240" s="11" customFormat="1" ht="29.88" customHeight="1">
      <c r="B240" s="219"/>
      <c r="C240" s="220"/>
      <c r="D240" s="221" t="s">
        <v>70</v>
      </c>
      <c r="E240" s="233" t="s">
        <v>768</v>
      </c>
      <c r="F240" s="233" t="s">
        <v>769</v>
      </c>
      <c r="G240" s="220"/>
      <c r="H240" s="220"/>
      <c r="I240" s="223"/>
      <c r="J240" s="234">
        <f>BK240</f>
        <v>0</v>
      </c>
      <c r="K240" s="220"/>
      <c r="L240" s="225"/>
      <c r="M240" s="226"/>
      <c r="N240" s="227"/>
      <c r="O240" s="227"/>
      <c r="P240" s="228">
        <f>SUM(P241:P272)</f>
        <v>0</v>
      </c>
      <c r="Q240" s="227"/>
      <c r="R240" s="228">
        <f>SUM(R241:R272)</f>
        <v>54.376000000000005</v>
      </c>
      <c r="S240" s="227"/>
      <c r="T240" s="229">
        <f>SUM(T241:T272)</f>
        <v>0</v>
      </c>
      <c r="AR240" s="230" t="s">
        <v>154</v>
      </c>
      <c r="AT240" s="231" t="s">
        <v>70</v>
      </c>
      <c r="AU240" s="231" t="s">
        <v>78</v>
      </c>
      <c r="AY240" s="230" t="s">
        <v>149</v>
      </c>
      <c r="BK240" s="232">
        <f>SUM(BK241:BK272)</f>
        <v>0</v>
      </c>
    </row>
    <row r="241" s="1" customFormat="1" ht="25.5" customHeight="1">
      <c r="B241" s="46"/>
      <c r="C241" s="235" t="s">
        <v>770</v>
      </c>
      <c r="D241" s="235" t="s">
        <v>150</v>
      </c>
      <c r="E241" s="236" t="s">
        <v>526</v>
      </c>
      <c r="F241" s="237" t="s">
        <v>527</v>
      </c>
      <c r="G241" s="238" t="s">
        <v>318</v>
      </c>
      <c r="H241" s="239">
        <v>1185</v>
      </c>
      <c r="I241" s="240"/>
      <c r="J241" s="241">
        <f>ROUND(I241*H241,2)</f>
        <v>0</v>
      </c>
      <c r="K241" s="237" t="s">
        <v>162</v>
      </c>
      <c r="L241" s="72"/>
      <c r="M241" s="242" t="s">
        <v>21</v>
      </c>
      <c r="N241" s="243" t="s">
        <v>42</v>
      </c>
      <c r="O241" s="47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AR241" s="24" t="s">
        <v>154</v>
      </c>
      <c r="AT241" s="24" t="s">
        <v>150</v>
      </c>
      <c r="AU241" s="24" t="s">
        <v>80</v>
      </c>
      <c r="AY241" s="24" t="s">
        <v>149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24" t="s">
        <v>78</v>
      </c>
      <c r="BK241" s="246">
        <f>ROUND(I241*H241,2)</f>
        <v>0</v>
      </c>
      <c r="BL241" s="24" t="s">
        <v>154</v>
      </c>
      <c r="BM241" s="24" t="s">
        <v>771</v>
      </c>
    </row>
    <row r="242" s="12" customFormat="1">
      <c r="B242" s="250"/>
      <c r="C242" s="251"/>
      <c r="D242" s="247" t="s">
        <v>158</v>
      </c>
      <c r="E242" s="252" t="s">
        <v>21</v>
      </c>
      <c r="F242" s="253" t="s">
        <v>772</v>
      </c>
      <c r="G242" s="251"/>
      <c r="H242" s="254">
        <v>1185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AT242" s="260" t="s">
        <v>158</v>
      </c>
      <c r="AU242" s="260" t="s">
        <v>80</v>
      </c>
      <c r="AV242" s="12" t="s">
        <v>80</v>
      </c>
      <c r="AW242" s="12" t="s">
        <v>35</v>
      </c>
      <c r="AX242" s="12" t="s">
        <v>78</v>
      </c>
      <c r="AY242" s="260" t="s">
        <v>149</v>
      </c>
    </row>
    <row r="243" s="1" customFormat="1" ht="25.5" customHeight="1">
      <c r="B243" s="46"/>
      <c r="C243" s="235" t="s">
        <v>773</v>
      </c>
      <c r="D243" s="235" t="s">
        <v>150</v>
      </c>
      <c r="E243" s="236" t="s">
        <v>774</v>
      </c>
      <c r="F243" s="237" t="s">
        <v>775</v>
      </c>
      <c r="G243" s="238" t="s">
        <v>318</v>
      </c>
      <c r="H243" s="239">
        <v>7</v>
      </c>
      <c r="I243" s="240"/>
      <c r="J243" s="241">
        <f>ROUND(I243*H243,2)</f>
        <v>0</v>
      </c>
      <c r="K243" s="237" t="s">
        <v>162</v>
      </c>
      <c r="L243" s="72"/>
      <c r="M243" s="242" t="s">
        <v>21</v>
      </c>
      <c r="N243" s="243" t="s">
        <v>42</v>
      </c>
      <c r="O243" s="47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AR243" s="24" t="s">
        <v>154</v>
      </c>
      <c r="AT243" s="24" t="s">
        <v>150</v>
      </c>
      <c r="AU243" s="24" t="s">
        <v>80</v>
      </c>
      <c r="AY243" s="24" t="s">
        <v>149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24" t="s">
        <v>78</v>
      </c>
      <c r="BK243" s="246">
        <f>ROUND(I243*H243,2)</f>
        <v>0</v>
      </c>
      <c r="BL243" s="24" t="s">
        <v>154</v>
      </c>
      <c r="BM243" s="24" t="s">
        <v>776</v>
      </c>
    </row>
    <row r="244" s="12" customFormat="1">
      <c r="B244" s="250"/>
      <c r="C244" s="251"/>
      <c r="D244" s="247" t="s">
        <v>158</v>
      </c>
      <c r="E244" s="252" t="s">
        <v>21</v>
      </c>
      <c r="F244" s="253" t="s">
        <v>777</v>
      </c>
      <c r="G244" s="251"/>
      <c r="H244" s="254">
        <v>7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AT244" s="260" t="s">
        <v>158</v>
      </c>
      <c r="AU244" s="260" t="s">
        <v>80</v>
      </c>
      <c r="AV244" s="12" t="s">
        <v>80</v>
      </c>
      <c r="AW244" s="12" t="s">
        <v>35</v>
      </c>
      <c r="AX244" s="12" t="s">
        <v>78</v>
      </c>
      <c r="AY244" s="260" t="s">
        <v>149</v>
      </c>
    </row>
    <row r="245" s="1" customFormat="1" ht="16.5" customHeight="1">
      <c r="B245" s="46"/>
      <c r="C245" s="235" t="s">
        <v>778</v>
      </c>
      <c r="D245" s="235" t="s">
        <v>150</v>
      </c>
      <c r="E245" s="236" t="s">
        <v>779</v>
      </c>
      <c r="F245" s="237" t="s">
        <v>780</v>
      </c>
      <c r="G245" s="238" t="s">
        <v>318</v>
      </c>
      <c r="H245" s="239">
        <v>57</v>
      </c>
      <c r="I245" s="240"/>
      <c r="J245" s="241">
        <f>ROUND(I245*H245,2)</f>
        <v>0</v>
      </c>
      <c r="K245" s="237" t="s">
        <v>162</v>
      </c>
      <c r="L245" s="72"/>
      <c r="M245" s="242" t="s">
        <v>21</v>
      </c>
      <c r="N245" s="243" t="s">
        <v>42</v>
      </c>
      <c r="O245" s="47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AR245" s="24" t="s">
        <v>154</v>
      </c>
      <c r="AT245" s="24" t="s">
        <v>150</v>
      </c>
      <c r="AU245" s="24" t="s">
        <v>80</v>
      </c>
      <c r="AY245" s="24" t="s">
        <v>149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24" t="s">
        <v>78</v>
      </c>
      <c r="BK245" s="246">
        <f>ROUND(I245*H245,2)</f>
        <v>0</v>
      </c>
      <c r="BL245" s="24" t="s">
        <v>154</v>
      </c>
      <c r="BM245" s="24" t="s">
        <v>781</v>
      </c>
    </row>
    <row r="246" s="12" customFormat="1">
      <c r="B246" s="250"/>
      <c r="C246" s="251"/>
      <c r="D246" s="247" t="s">
        <v>158</v>
      </c>
      <c r="E246" s="252" t="s">
        <v>21</v>
      </c>
      <c r="F246" s="253" t="s">
        <v>782</v>
      </c>
      <c r="G246" s="251"/>
      <c r="H246" s="254">
        <v>57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AT246" s="260" t="s">
        <v>158</v>
      </c>
      <c r="AU246" s="260" t="s">
        <v>80</v>
      </c>
      <c r="AV246" s="12" t="s">
        <v>80</v>
      </c>
      <c r="AW246" s="12" t="s">
        <v>35</v>
      </c>
      <c r="AX246" s="12" t="s">
        <v>78</v>
      </c>
      <c r="AY246" s="260" t="s">
        <v>149</v>
      </c>
    </row>
    <row r="247" s="1" customFormat="1" ht="25.5" customHeight="1">
      <c r="B247" s="46"/>
      <c r="C247" s="235" t="s">
        <v>783</v>
      </c>
      <c r="D247" s="235" t="s">
        <v>150</v>
      </c>
      <c r="E247" s="236" t="s">
        <v>543</v>
      </c>
      <c r="F247" s="237" t="s">
        <v>544</v>
      </c>
      <c r="G247" s="238" t="s">
        <v>153</v>
      </c>
      <c r="H247" s="239">
        <v>3884</v>
      </c>
      <c r="I247" s="240"/>
      <c r="J247" s="241">
        <f>ROUND(I247*H247,2)</f>
        <v>0</v>
      </c>
      <c r="K247" s="237" t="s">
        <v>162</v>
      </c>
      <c r="L247" s="72"/>
      <c r="M247" s="242" t="s">
        <v>21</v>
      </c>
      <c r="N247" s="243" t="s">
        <v>42</v>
      </c>
      <c r="O247" s="47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AR247" s="24" t="s">
        <v>154</v>
      </c>
      <c r="AT247" s="24" t="s">
        <v>150</v>
      </c>
      <c r="AU247" s="24" t="s">
        <v>80</v>
      </c>
      <c r="AY247" s="24" t="s">
        <v>149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24" t="s">
        <v>78</v>
      </c>
      <c r="BK247" s="246">
        <f>ROUND(I247*H247,2)</f>
        <v>0</v>
      </c>
      <c r="BL247" s="24" t="s">
        <v>154</v>
      </c>
      <c r="BM247" s="24" t="s">
        <v>784</v>
      </c>
    </row>
    <row r="248" s="12" customFormat="1">
      <c r="B248" s="250"/>
      <c r="C248" s="251"/>
      <c r="D248" s="247" t="s">
        <v>158</v>
      </c>
      <c r="E248" s="252" t="s">
        <v>21</v>
      </c>
      <c r="F248" s="253" t="s">
        <v>546</v>
      </c>
      <c r="G248" s="251"/>
      <c r="H248" s="254">
        <v>142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AT248" s="260" t="s">
        <v>158</v>
      </c>
      <c r="AU248" s="260" t="s">
        <v>80</v>
      </c>
      <c r="AV248" s="12" t="s">
        <v>80</v>
      </c>
      <c r="AW248" s="12" t="s">
        <v>35</v>
      </c>
      <c r="AX248" s="12" t="s">
        <v>71</v>
      </c>
      <c r="AY248" s="260" t="s">
        <v>149</v>
      </c>
    </row>
    <row r="249" s="12" customFormat="1">
      <c r="B249" s="250"/>
      <c r="C249" s="251"/>
      <c r="D249" s="247" t="s">
        <v>158</v>
      </c>
      <c r="E249" s="252" t="s">
        <v>21</v>
      </c>
      <c r="F249" s="253" t="s">
        <v>547</v>
      </c>
      <c r="G249" s="251"/>
      <c r="H249" s="254">
        <v>3742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AT249" s="260" t="s">
        <v>158</v>
      </c>
      <c r="AU249" s="260" t="s">
        <v>80</v>
      </c>
      <c r="AV249" s="12" t="s">
        <v>80</v>
      </c>
      <c r="AW249" s="12" t="s">
        <v>35</v>
      </c>
      <c r="AX249" s="12" t="s">
        <v>71</v>
      </c>
      <c r="AY249" s="260" t="s">
        <v>149</v>
      </c>
    </row>
    <row r="250" s="13" customFormat="1">
      <c r="B250" s="261"/>
      <c r="C250" s="262"/>
      <c r="D250" s="247" t="s">
        <v>158</v>
      </c>
      <c r="E250" s="263" t="s">
        <v>21</v>
      </c>
      <c r="F250" s="264" t="s">
        <v>206</v>
      </c>
      <c r="G250" s="262"/>
      <c r="H250" s="265">
        <v>3884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AT250" s="271" t="s">
        <v>158</v>
      </c>
      <c r="AU250" s="271" t="s">
        <v>80</v>
      </c>
      <c r="AV250" s="13" t="s">
        <v>154</v>
      </c>
      <c r="AW250" s="13" t="s">
        <v>35</v>
      </c>
      <c r="AX250" s="13" t="s">
        <v>78</v>
      </c>
      <c r="AY250" s="271" t="s">
        <v>149</v>
      </c>
    </row>
    <row r="251" s="1" customFormat="1" ht="16.5" customHeight="1">
      <c r="B251" s="46"/>
      <c r="C251" s="272" t="s">
        <v>785</v>
      </c>
      <c r="D251" s="272" t="s">
        <v>288</v>
      </c>
      <c r="E251" s="273" t="s">
        <v>548</v>
      </c>
      <c r="F251" s="274" t="s">
        <v>549</v>
      </c>
      <c r="G251" s="275" t="s">
        <v>173</v>
      </c>
      <c r="H251" s="276">
        <v>271.88</v>
      </c>
      <c r="I251" s="277"/>
      <c r="J251" s="278">
        <f>ROUND(I251*H251,2)</f>
        <v>0</v>
      </c>
      <c r="K251" s="274" t="s">
        <v>162</v>
      </c>
      <c r="L251" s="279"/>
      <c r="M251" s="280" t="s">
        <v>21</v>
      </c>
      <c r="N251" s="281" t="s">
        <v>42</v>
      </c>
      <c r="O251" s="47"/>
      <c r="P251" s="244">
        <f>O251*H251</f>
        <v>0</v>
      </c>
      <c r="Q251" s="244">
        <v>0.20000000000000001</v>
      </c>
      <c r="R251" s="244">
        <f>Q251*H251</f>
        <v>54.376000000000005</v>
      </c>
      <c r="S251" s="244">
        <v>0</v>
      </c>
      <c r="T251" s="245">
        <f>S251*H251</f>
        <v>0</v>
      </c>
      <c r="AR251" s="24" t="s">
        <v>195</v>
      </c>
      <c r="AT251" s="24" t="s">
        <v>288</v>
      </c>
      <c r="AU251" s="24" t="s">
        <v>80</v>
      </c>
      <c r="AY251" s="24" t="s">
        <v>149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24" t="s">
        <v>78</v>
      </c>
      <c r="BK251" s="246">
        <f>ROUND(I251*H251,2)</f>
        <v>0</v>
      </c>
      <c r="BL251" s="24" t="s">
        <v>154</v>
      </c>
      <c r="BM251" s="24" t="s">
        <v>786</v>
      </c>
    </row>
    <row r="252" s="12" customFormat="1">
      <c r="B252" s="250"/>
      <c r="C252" s="251"/>
      <c r="D252" s="247" t="s">
        <v>158</v>
      </c>
      <c r="E252" s="251"/>
      <c r="F252" s="253" t="s">
        <v>787</v>
      </c>
      <c r="G252" s="251"/>
      <c r="H252" s="254">
        <v>271.88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AT252" s="260" t="s">
        <v>158</v>
      </c>
      <c r="AU252" s="260" t="s">
        <v>80</v>
      </c>
      <c r="AV252" s="12" t="s">
        <v>80</v>
      </c>
      <c r="AW252" s="12" t="s">
        <v>6</v>
      </c>
      <c r="AX252" s="12" t="s">
        <v>78</v>
      </c>
      <c r="AY252" s="260" t="s">
        <v>149</v>
      </c>
    </row>
    <row r="253" s="1" customFormat="1" ht="16.5" customHeight="1">
      <c r="B253" s="46"/>
      <c r="C253" s="235" t="s">
        <v>788</v>
      </c>
      <c r="D253" s="235" t="s">
        <v>150</v>
      </c>
      <c r="E253" s="236" t="s">
        <v>789</v>
      </c>
      <c r="F253" s="237" t="s">
        <v>790</v>
      </c>
      <c r="G253" s="238" t="s">
        <v>153</v>
      </c>
      <c r="H253" s="239">
        <v>2814</v>
      </c>
      <c r="I253" s="240"/>
      <c r="J253" s="241">
        <f>ROUND(I253*H253,2)</f>
        <v>0</v>
      </c>
      <c r="K253" s="237" t="s">
        <v>162</v>
      </c>
      <c r="L253" s="72"/>
      <c r="M253" s="242" t="s">
        <v>21</v>
      </c>
      <c r="N253" s="243" t="s">
        <v>42</v>
      </c>
      <c r="O253" s="47"/>
      <c r="P253" s="244">
        <f>O253*H253</f>
        <v>0</v>
      </c>
      <c r="Q253" s="244">
        <v>0</v>
      </c>
      <c r="R253" s="244">
        <f>Q253*H253</f>
        <v>0</v>
      </c>
      <c r="S253" s="244">
        <v>0</v>
      </c>
      <c r="T253" s="245">
        <f>S253*H253</f>
        <v>0</v>
      </c>
      <c r="AR253" s="24" t="s">
        <v>154</v>
      </c>
      <c r="AT253" s="24" t="s">
        <v>150</v>
      </c>
      <c r="AU253" s="24" t="s">
        <v>80</v>
      </c>
      <c r="AY253" s="24" t="s">
        <v>149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24" t="s">
        <v>78</v>
      </c>
      <c r="BK253" s="246">
        <f>ROUND(I253*H253,2)</f>
        <v>0</v>
      </c>
      <c r="BL253" s="24" t="s">
        <v>154</v>
      </c>
      <c r="BM253" s="24" t="s">
        <v>791</v>
      </c>
    </row>
    <row r="254" s="12" customFormat="1">
      <c r="B254" s="250"/>
      <c r="C254" s="251"/>
      <c r="D254" s="247" t="s">
        <v>158</v>
      </c>
      <c r="E254" s="252" t="s">
        <v>21</v>
      </c>
      <c r="F254" s="253" t="s">
        <v>792</v>
      </c>
      <c r="G254" s="251"/>
      <c r="H254" s="254">
        <v>2814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AT254" s="260" t="s">
        <v>158</v>
      </c>
      <c r="AU254" s="260" t="s">
        <v>80</v>
      </c>
      <c r="AV254" s="12" t="s">
        <v>80</v>
      </c>
      <c r="AW254" s="12" t="s">
        <v>35</v>
      </c>
      <c r="AX254" s="12" t="s">
        <v>78</v>
      </c>
      <c r="AY254" s="260" t="s">
        <v>149</v>
      </c>
    </row>
    <row r="255" s="1" customFormat="1" ht="16.5" customHeight="1">
      <c r="B255" s="46"/>
      <c r="C255" s="235" t="s">
        <v>793</v>
      </c>
      <c r="D255" s="235" t="s">
        <v>150</v>
      </c>
      <c r="E255" s="236" t="s">
        <v>794</v>
      </c>
      <c r="F255" s="237" t="s">
        <v>795</v>
      </c>
      <c r="G255" s="238" t="s">
        <v>153</v>
      </c>
      <c r="H255" s="239">
        <v>22452</v>
      </c>
      <c r="I255" s="240"/>
      <c r="J255" s="241">
        <f>ROUND(I255*H255,2)</f>
        <v>0</v>
      </c>
      <c r="K255" s="237" t="s">
        <v>162</v>
      </c>
      <c r="L255" s="72"/>
      <c r="M255" s="242" t="s">
        <v>21</v>
      </c>
      <c r="N255" s="243" t="s">
        <v>42</v>
      </c>
      <c r="O255" s="47"/>
      <c r="P255" s="244">
        <f>O255*H255</f>
        <v>0</v>
      </c>
      <c r="Q255" s="244">
        <v>0</v>
      </c>
      <c r="R255" s="244">
        <f>Q255*H255</f>
        <v>0</v>
      </c>
      <c r="S255" s="244">
        <v>0</v>
      </c>
      <c r="T255" s="245">
        <f>S255*H255</f>
        <v>0</v>
      </c>
      <c r="AR255" s="24" t="s">
        <v>154</v>
      </c>
      <c r="AT255" s="24" t="s">
        <v>150</v>
      </c>
      <c r="AU255" s="24" t="s">
        <v>80</v>
      </c>
      <c r="AY255" s="24" t="s">
        <v>149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24" t="s">
        <v>78</v>
      </c>
      <c r="BK255" s="246">
        <f>ROUND(I255*H255,2)</f>
        <v>0</v>
      </c>
      <c r="BL255" s="24" t="s">
        <v>154</v>
      </c>
      <c r="BM255" s="24" t="s">
        <v>796</v>
      </c>
    </row>
    <row r="256" s="12" customFormat="1">
      <c r="B256" s="250"/>
      <c r="C256" s="251"/>
      <c r="D256" s="247" t="s">
        <v>158</v>
      </c>
      <c r="E256" s="252" t="s">
        <v>21</v>
      </c>
      <c r="F256" s="253" t="s">
        <v>797</v>
      </c>
      <c r="G256" s="251"/>
      <c r="H256" s="254">
        <v>22452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AT256" s="260" t="s">
        <v>158</v>
      </c>
      <c r="AU256" s="260" t="s">
        <v>80</v>
      </c>
      <c r="AV256" s="12" t="s">
        <v>80</v>
      </c>
      <c r="AW256" s="12" t="s">
        <v>35</v>
      </c>
      <c r="AX256" s="12" t="s">
        <v>78</v>
      </c>
      <c r="AY256" s="260" t="s">
        <v>149</v>
      </c>
    </row>
    <row r="257" s="1" customFormat="1" ht="16.5" customHeight="1">
      <c r="B257" s="46"/>
      <c r="C257" s="235" t="s">
        <v>798</v>
      </c>
      <c r="D257" s="235" t="s">
        <v>150</v>
      </c>
      <c r="E257" s="236" t="s">
        <v>799</v>
      </c>
      <c r="F257" s="237" t="s">
        <v>564</v>
      </c>
      <c r="G257" s="238" t="s">
        <v>173</v>
      </c>
      <c r="H257" s="239">
        <v>938.55999999999995</v>
      </c>
      <c r="I257" s="240"/>
      <c r="J257" s="241">
        <f>ROUND(I257*H257,2)</f>
        <v>0</v>
      </c>
      <c r="K257" s="237" t="s">
        <v>162</v>
      </c>
      <c r="L257" s="72"/>
      <c r="M257" s="242" t="s">
        <v>21</v>
      </c>
      <c r="N257" s="243" t="s">
        <v>42</v>
      </c>
      <c r="O257" s="47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AR257" s="24" t="s">
        <v>154</v>
      </c>
      <c r="AT257" s="24" t="s">
        <v>150</v>
      </c>
      <c r="AU257" s="24" t="s">
        <v>80</v>
      </c>
      <c r="AY257" s="24" t="s">
        <v>149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24" t="s">
        <v>78</v>
      </c>
      <c r="BK257" s="246">
        <f>ROUND(I257*H257,2)</f>
        <v>0</v>
      </c>
      <c r="BL257" s="24" t="s">
        <v>154</v>
      </c>
      <c r="BM257" s="24" t="s">
        <v>800</v>
      </c>
    </row>
    <row r="258" s="12" customFormat="1">
      <c r="B258" s="250"/>
      <c r="C258" s="251"/>
      <c r="D258" s="247" t="s">
        <v>158</v>
      </c>
      <c r="E258" s="252" t="s">
        <v>21</v>
      </c>
      <c r="F258" s="253" t="s">
        <v>801</v>
      </c>
      <c r="G258" s="251"/>
      <c r="H258" s="254">
        <v>375.19999999999999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AT258" s="260" t="s">
        <v>158</v>
      </c>
      <c r="AU258" s="260" t="s">
        <v>80</v>
      </c>
      <c r="AV258" s="12" t="s">
        <v>80</v>
      </c>
      <c r="AW258" s="12" t="s">
        <v>35</v>
      </c>
      <c r="AX258" s="12" t="s">
        <v>71</v>
      </c>
      <c r="AY258" s="260" t="s">
        <v>149</v>
      </c>
    </row>
    <row r="259" s="12" customFormat="1">
      <c r="B259" s="250"/>
      <c r="C259" s="251"/>
      <c r="D259" s="247" t="s">
        <v>158</v>
      </c>
      <c r="E259" s="252" t="s">
        <v>21</v>
      </c>
      <c r="F259" s="253" t="s">
        <v>802</v>
      </c>
      <c r="G259" s="251"/>
      <c r="H259" s="254">
        <v>328.16000000000003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AT259" s="260" t="s">
        <v>158</v>
      </c>
      <c r="AU259" s="260" t="s">
        <v>80</v>
      </c>
      <c r="AV259" s="12" t="s">
        <v>80</v>
      </c>
      <c r="AW259" s="12" t="s">
        <v>35</v>
      </c>
      <c r="AX259" s="12" t="s">
        <v>71</v>
      </c>
      <c r="AY259" s="260" t="s">
        <v>149</v>
      </c>
    </row>
    <row r="260" s="12" customFormat="1">
      <c r="B260" s="250"/>
      <c r="C260" s="251"/>
      <c r="D260" s="247" t="s">
        <v>158</v>
      </c>
      <c r="E260" s="252" t="s">
        <v>21</v>
      </c>
      <c r="F260" s="253" t="s">
        <v>803</v>
      </c>
      <c r="G260" s="251"/>
      <c r="H260" s="254">
        <v>235.19999999999999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AT260" s="260" t="s">
        <v>158</v>
      </c>
      <c r="AU260" s="260" t="s">
        <v>80</v>
      </c>
      <c r="AV260" s="12" t="s">
        <v>80</v>
      </c>
      <c r="AW260" s="12" t="s">
        <v>35</v>
      </c>
      <c r="AX260" s="12" t="s">
        <v>71</v>
      </c>
      <c r="AY260" s="260" t="s">
        <v>149</v>
      </c>
    </row>
    <row r="261" s="13" customFormat="1">
      <c r="B261" s="261"/>
      <c r="C261" s="262"/>
      <c r="D261" s="247" t="s">
        <v>158</v>
      </c>
      <c r="E261" s="263" t="s">
        <v>21</v>
      </c>
      <c r="F261" s="264" t="s">
        <v>206</v>
      </c>
      <c r="G261" s="262"/>
      <c r="H261" s="265">
        <v>938.55999999999995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AT261" s="271" t="s">
        <v>158</v>
      </c>
      <c r="AU261" s="271" t="s">
        <v>80</v>
      </c>
      <c r="AV261" s="13" t="s">
        <v>154</v>
      </c>
      <c r="AW261" s="13" t="s">
        <v>35</v>
      </c>
      <c r="AX261" s="13" t="s">
        <v>78</v>
      </c>
      <c r="AY261" s="271" t="s">
        <v>149</v>
      </c>
    </row>
    <row r="262" s="1" customFormat="1" ht="16.5" customHeight="1">
      <c r="B262" s="46"/>
      <c r="C262" s="235" t="s">
        <v>804</v>
      </c>
      <c r="D262" s="235" t="s">
        <v>150</v>
      </c>
      <c r="E262" s="236" t="s">
        <v>805</v>
      </c>
      <c r="F262" s="237" t="s">
        <v>570</v>
      </c>
      <c r="G262" s="238" t="s">
        <v>173</v>
      </c>
      <c r="H262" s="239">
        <v>938.55999999999995</v>
      </c>
      <c r="I262" s="240"/>
      <c r="J262" s="241">
        <f>ROUND(I262*H262,2)</f>
        <v>0</v>
      </c>
      <c r="K262" s="237" t="s">
        <v>162</v>
      </c>
      <c r="L262" s="72"/>
      <c r="M262" s="242" t="s">
        <v>21</v>
      </c>
      <c r="N262" s="243" t="s">
        <v>42</v>
      </c>
      <c r="O262" s="47"/>
      <c r="P262" s="244">
        <f>O262*H262</f>
        <v>0</v>
      </c>
      <c r="Q262" s="244">
        <v>0</v>
      </c>
      <c r="R262" s="244">
        <f>Q262*H262</f>
        <v>0</v>
      </c>
      <c r="S262" s="244">
        <v>0</v>
      </c>
      <c r="T262" s="245">
        <f>S262*H262</f>
        <v>0</v>
      </c>
      <c r="AR262" s="24" t="s">
        <v>154</v>
      </c>
      <c r="AT262" s="24" t="s">
        <v>150</v>
      </c>
      <c r="AU262" s="24" t="s">
        <v>80</v>
      </c>
      <c r="AY262" s="24" t="s">
        <v>149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24" t="s">
        <v>78</v>
      </c>
      <c r="BK262" s="246">
        <f>ROUND(I262*H262,2)</f>
        <v>0</v>
      </c>
      <c r="BL262" s="24" t="s">
        <v>154</v>
      </c>
      <c r="BM262" s="24" t="s">
        <v>806</v>
      </c>
    </row>
    <row r="263" s="1" customFormat="1" ht="25.5" customHeight="1">
      <c r="B263" s="46"/>
      <c r="C263" s="235" t="s">
        <v>807</v>
      </c>
      <c r="D263" s="235" t="s">
        <v>150</v>
      </c>
      <c r="E263" s="236" t="s">
        <v>808</v>
      </c>
      <c r="F263" s="237" t="s">
        <v>573</v>
      </c>
      <c r="G263" s="238" t="s">
        <v>173</v>
      </c>
      <c r="H263" s="239">
        <v>938.55999999999995</v>
      </c>
      <c r="I263" s="240"/>
      <c r="J263" s="241">
        <f>ROUND(I263*H263,2)</f>
        <v>0</v>
      </c>
      <c r="K263" s="237" t="s">
        <v>162</v>
      </c>
      <c r="L263" s="72"/>
      <c r="M263" s="242" t="s">
        <v>21</v>
      </c>
      <c r="N263" s="243" t="s">
        <v>42</v>
      </c>
      <c r="O263" s="47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AR263" s="24" t="s">
        <v>154</v>
      </c>
      <c r="AT263" s="24" t="s">
        <v>150</v>
      </c>
      <c r="AU263" s="24" t="s">
        <v>80</v>
      </c>
      <c r="AY263" s="24" t="s">
        <v>149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24" t="s">
        <v>78</v>
      </c>
      <c r="BK263" s="246">
        <f>ROUND(I263*H263,2)</f>
        <v>0</v>
      </c>
      <c r="BL263" s="24" t="s">
        <v>154</v>
      </c>
      <c r="BM263" s="24" t="s">
        <v>809</v>
      </c>
    </row>
    <row r="264" s="1" customFormat="1" ht="16.5" customHeight="1">
      <c r="B264" s="46"/>
      <c r="C264" s="272" t="s">
        <v>810</v>
      </c>
      <c r="D264" s="272" t="s">
        <v>288</v>
      </c>
      <c r="E264" s="273" t="s">
        <v>811</v>
      </c>
      <c r="F264" s="274" t="s">
        <v>576</v>
      </c>
      <c r="G264" s="275" t="s">
        <v>173</v>
      </c>
      <c r="H264" s="276">
        <v>938.55999999999995</v>
      </c>
      <c r="I264" s="277"/>
      <c r="J264" s="278">
        <f>ROUND(I264*H264,2)</f>
        <v>0</v>
      </c>
      <c r="K264" s="274" t="s">
        <v>162</v>
      </c>
      <c r="L264" s="279"/>
      <c r="M264" s="280" t="s">
        <v>21</v>
      </c>
      <c r="N264" s="281" t="s">
        <v>42</v>
      </c>
      <c r="O264" s="47"/>
      <c r="P264" s="244">
        <f>O264*H264</f>
        <v>0</v>
      </c>
      <c r="Q264" s="244">
        <v>0</v>
      </c>
      <c r="R264" s="244">
        <f>Q264*H264</f>
        <v>0</v>
      </c>
      <c r="S264" s="244">
        <v>0</v>
      </c>
      <c r="T264" s="245">
        <f>S264*H264</f>
        <v>0</v>
      </c>
      <c r="AR264" s="24" t="s">
        <v>195</v>
      </c>
      <c r="AT264" s="24" t="s">
        <v>288</v>
      </c>
      <c r="AU264" s="24" t="s">
        <v>80</v>
      </c>
      <c r="AY264" s="24" t="s">
        <v>149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24" t="s">
        <v>78</v>
      </c>
      <c r="BK264" s="246">
        <f>ROUND(I264*H264,2)</f>
        <v>0</v>
      </c>
      <c r="BL264" s="24" t="s">
        <v>154</v>
      </c>
      <c r="BM264" s="24" t="s">
        <v>812</v>
      </c>
    </row>
    <row r="265" s="1" customFormat="1" ht="16.5" customHeight="1">
      <c r="B265" s="46"/>
      <c r="C265" s="235" t="s">
        <v>813</v>
      </c>
      <c r="D265" s="235" t="s">
        <v>150</v>
      </c>
      <c r="E265" s="236" t="s">
        <v>814</v>
      </c>
      <c r="F265" s="237" t="s">
        <v>815</v>
      </c>
      <c r="G265" s="238" t="s">
        <v>318</v>
      </c>
      <c r="H265" s="239">
        <v>5628</v>
      </c>
      <c r="I265" s="240"/>
      <c r="J265" s="241">
        <f>ROUND(I265*H265,2)</f>
        <v>0</v>
      </c>
      <c r="K265" s="237" t="s">
        <v>21</v>
      </c>
      <c r="L265" s="72"/>
      <c r="M265" s="242" t="s">
        <v>21</v>
      </c>
      <c r="N265" s="243" t="s">
        <v>42</v>
      </c>
      <c r="O265" s="47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AR265" s="24" t="s">
        <v>154</v>
      </c>
      <c r="AT265" s="24" t="s">
        <v>150</v>
      </c>
      <c r="AU265" s="24" t="s">
        <v>80</v>
      </c>
      <c r="AY265" s="24" t="s">
        <v>149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4" t="s">
        <v>78</v>
      </c>
      <c r="BK265" s="246">
        <f>ROUND(I265*H265,2)</f>
        <v>0</v>
      </c>
      <c r="BL265" s="24" t="s">
        <v>154</v>
      </c>
      <c r="BM265" s="24" t="s">
        <v>816</v>
      </c>
    </row>
    <row r="266" s="12" customFormat="1">
      <c r="B266" s="250"/>
      <c r="C266" s="251"/>
      <c r="D266" s="247" t="s">
        <v>158</v>
      </c>
      <c r="E266" s="252" t="s">
        <v>21</v>
      </c>
      <c r="F266" s="253" t="s">
        <v>817</v>
      </c>
      <c r="G266" s="251"/>
      <c r="H266" s="254">
        <v>5628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AT266" s="260" t="s">
        <v>158</v>
      </c>
      <c r="AU266" s="260" t="s">
        <v>80</v>
      </c>
      <c r="AV266" s="12" t="s">
        <v>80</v>
      </c>
      <c r="AW266" s="12" t="s">
        <v>35</v>
      </c>
      <c r="AX266" s="12" t="s">
        <v>78</v>
      </c>
      <c r="AY266" s="260" t="s">
        <v>149</v>
      </c>
    </row>
    <row r="267" s="1" customFormat="1" ht="16.5" customHeight="1">
      <c r="B267" s="46"/>
      <c r="C267" s="235" t="s">
        <v>818</v>
      </c>
      <c r="D267" s="235" t="s">
        <v>150</v>
      </c>
      <c r="E267" s="236" t="s">
        <v>819</v>
      </c>
      <c r="F267" s="237" t="s">
        <v>820</v>
      </c>
      <c r="G267" s="238" t="s">
        <v>331</v>
      </c>
      <c r="H267" s="239">
        <v>20760</v>
      </c>
      <c r="I267" s="240"/>
      <c r="J267" s="241">
        <f>ROUND(I267*H267,2)</f>
        <v>0</v>
      </c>
      <c r="K267" s="237" t="s">
        <v>21</v>
      </c>
      <c r="L267" s="72"/>
      <c r="M267" s="242" t="s">
        <v>21</v>
      </c>
      <c r="N267" s="243" t="s">
        <v>42</v>
      </c>
      <c r="O267" s="47"/>
      <c r="P267" s="244">
        <f>O267*H267</f>
        <v>0</v>
      </c>
      <c r="Q267" s="244">
        <v>0</v>
      </c>
      <c r="R267" s="244">
        <f>Q267*H267</f>
        <v>0</v>
      </c>
      <c r="S267" s="244">
        <v>0</v>
      </c>
      <c r="T267" s="245">
        <f>S267*H267</f>
        <v>0</v>
      </c>
      <c r="AR267" s="24" t="s">
        <v>154</v>
      </c>
      <c r="AT267" s="24" t="s">
        <v>150</v>
      </c>
      <c r="AU267" s="24" t="s">
        <v>80</v>
      </c>
      <c r="AY267" s="24" t="s">
        <v>149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24" t="s">
        <v>78</v>
      </c>
      <c r="BK267" s="246">
        <f>ROUND(I267*H267,2)</f>
        <v>0</v>
      </c>
      <c r="BL267" s="24" t="s">
        <v>154</v>
      </c>
      <c r="BM267" s="24" t="s">
        <v>821</v>
      </c>
    </row>
    <row r="268" s="12" customFormat="1">
      <c r="B268" s="250"/>
      <c r="C268" s="251"/>
      <c r="D268" s="247" t="s">
        <v>158</v>
      </c>
      <c r="E268" s="252" t="s">
        <v>21</v>
      </c>
      <c r="F268" s="253" t="s">
        <v>822</v>
      </c>
      <c r="G268" s="251"/>
      <c r="H268" s="254">
        <v>20760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AT268" s="260" t="s">
        <v>158</v>
      </c>
      <c r="AU268" s="260" t="s">
        <v>80</v>
      </c>
      <c r="AV268" s="12" t="s">
        <v>80</v>
      </c>
      <c r="AW268" s="12" t="s">
        <v>35</v>
      </c>
      <c r="AX268" s="12" t="s">
        <v>78</v>
      </c>
      <c r="AY268" s="260" t="s">
        <v>149</v>
      </c>
    </row>
    <row r="269" s="1" customFormat="1" ht="25.5" customHeight="1">
      <c r="B269" s="46"/>
      <c r="C269" s="235" t="s">
        <v>823</v>
      </c>
      <c r="D269" s="235" t="s">
        <v>150</v>
      </c>
      <c r="E269" s="236" t="s">
        <v>824</v>
      </c>
      <c r="F269" s="237" t="s">
        <v>825</v>
      </c>
      <c r="G269" s="238" t="s">
        <v>276</v>
      </c>
      <c r="H269" s="239">
        <v>18.52</v>
      </c>
      <c r="I269" s="240"/>
      <c r="J269" s="241">
        <f>ROUND(I269*H269,2)</f>
        <v>0</v>
      </c>
      <c r="K269" s="237" t="s">
        <v>446</v>
      </c>
      <c r="L269" s="72"/>
      <c r="M269" s="242" t="s">
        <v>21</v>
      </c>
      <c r="N269" s="243" t="s">
        <v>42</v>
      </c>
      <c r="O269" s="47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AR269" s="24" t="s">
        <v>154</v>
      </c>
      <c r="AT269" s="24" t="s">
        <v>150</v>
      </c>
      <c r="AU269" s="24" t="s">
        <v>80</v>
      </c>
      <c r="AY269" s="24" t="s">
        <v>149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4" t="s">
        <v>78</v>
      </c>
      <c r="BK269" s="246">
        <f>ROUND(I269*H269,2)</f>
        <v>0</v>
      </c>
      <c r="BL269" s="24" t="s">
        <v>154</v>
      </c>
      <c r="BM269" s="24" t="s">
        <v>826</v>
      </c>
    </row>
    <row r="270" s="12" customFormat="1">
      <c r="B270" s="250"/>
      <c r="C270" s="251"/>
      <c r="D270" s="247" t="s">
        <v>158</v>
      </c>
      <c r="E270" s="252" t="s">
        <v>21</v>
      </c>
      <c r="F270" s="253" t="s">
        <v>827</v>
      </c>
      <c r="G270" s="251"/>
      <c r="H270" s="254">
        <v>18.52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AT270" s="260" t="s">
        <v>158</v>
      </c>
      <c r="AU270" s="260" t="s">
        <v>80</v>
      </c>
      <c r="AV270" s="12" t="s">
        <v>80</v>
      </c>
      <c r="AW270" s="12" t="s">
        <v>35</v>
      </c>
      <c r="AX270" s="12" t="s">
        <v>78</v>
      </c>
      <c r="AY270" s="260" t="s">
        <v>149</v>
      </c>
    </row>
    <row r="271" s="1" customFormat="1" ht="16.5" customHeight="1">
      <c r="B271" s="46"/>
      <c r="C271" s="235" t="s">
        <v>828</v>
      </c>
      <c r="D271" s="235" t="s">
        <v>150</v>
      </c>
      <c r="E271" s="236" t="s">
        <v>829</v>
      </c>
      <c r="F271" s="237" t="s">
        <v>830</v>
      </c>
      <c r="G271" s="238" t="s">
        <v>318</v>
      </c>
      <c r="H271" s="239">
        <v>469</v>
      </c>
      <c r="I271" s="240"/>
      <c r="J271" s="241">
        <f>ROUND(I271*H271,2)</f>
        <v>0</v>
      </c>
      <c r="K271" s="237" t="s">
        <v>446</v>
      </c>
      <c r="L271" s="72"/>
      <c r="M271" s="242" t="s">
        <v>21</v>
      </c>
      <c r="N271" s="243" t="s">
        <v>42</v>
      </c>
      <c r="O271" s="47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AR271" s="24" t="s">
        <v>154</v>
      </c>
      <c r="AT271" s="24" t="s">
        <v>150</v>
      </c>
      <c r="AU271" s="24" t="s">
        <v>80</v>
      </c>
      <c r="AY271" s="24" t="s">
        <v>149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24" t="s">
        <v>78</v>
      </c>
      <c r="BK271" s="246">
        <f>ROUND(I271*H271,2)</f>
        <v>0</v>
      </c>
      <c r="BL271" s="24" t="s">
        <v>154</v>
      </c>
      <c r="BM271" s="24" t="s">
        <v>831</v>
      </c>
    </row>
    <row r="272" s="12" customFormat="1">
      <c r="B272" s="250"/>
      <c r="C272" s="251"/>
      <c r="D272" s="247" t="s">
        <v>158</v>
      </c>
      <c r="E272" s="252" t="s">
        <v>21</v>
      </c>
      <c r="F272" s="253" t="s">
        <v>419</v>
      </c>
      <c r="G272" s="251"/>
      <c r="H272" s="254">
        <v>469</v>
      </c>
      <c r="I272" s="255"/>
      <c r="J272" s="251"/>
      <c r="K272" s="251"/>
      <c r="L272" s="256"/>
      <c r="M272" s="282"/>
      <c r="N272" s="283"/>
      <c r="O272" s="283"/>
      <c r="P272" s="283"/>
      <c r="Q272" s="283"/>
      <c r="R272" s="283"/>
      <c r="S272" s="283"/>
      <c r="T272" s="284"/>
      <c r="AT272" s="260" t="s">
        <v>158</v>
      </c>
      <c r="AU272" s="260" t="s">
        <v>80</v>
      </c>
      <c r="AV272" s="12" t="s">
        <v>80</v>
      </c>
      <c r="AW272" s="12" t="s">
        <v>35</v>
      </c>
      <c r="AX272" s="12" t="s">
        <v>78</v>
      </c>
      <c r="AY272" s="260" t="s">
        <v>149</v>
      </c>
    </row>
    <row r="273" s="1" customFormat="1" ht="6.96" customHeight="1">
      <c r="B273" s="67"/>
      <c r="C273" s="68"/>
      <c r="D273" s="68"/>
      <c r="E273" s="68"/>
      <c r="F273" s="68"/>
      <c r="G273" s="68"/>
      <c r="H273" s="68"/>
      <c r="I273" s="178"/>
      <c r="J273" s="68"/>
      <c r="K273" s="68"/>
      <c r="L273" s="72"/>
    </row>
  </sheetData>
  <sheetProtection sheet="1" autoFilter="0" formatColumns="0" formatRows="0" objects="1" scenarios="1" spinCount="100000" saltValue="0h5+nh79YNMfcSjf6b0Jdg3DRuCz7Avjke6D5z4tMyl4TikYFl0k/+3U51UDCZWkTdwRYLPsCjRQH3AkYG6Tog==" hashValue="drW3Yh7z1UpTImqRjljLpVtJguuNilKsCh+H9fiCVnmhqINcSoIehHhYFMdjD2VVJM5riK9Jb/NVnUfemtJJJw==" algorithmName="SHA-512" password="CC35"/>
  <autoFilter ref="C92:K27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1:H81"/>
    <mergeCell ref="E83:H83"/>
    <mergeCell ref="E85:H85"/>
    <mergeCell ref="G1:H1"/>
    <mergeCell ref="L2:V2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110</v>
      </c>
      <c r="G1" s="151" t="s">
        <v>111</v>
      </c>
      <c r="H1" s="151"/>
      <c r="I1" s="152"/>
      <c r="J1" s="151" t="s">
        <v>112</v>
      </c>
      <c r="K1" s="150" t="s">
        <v>113</v>
      </c>
      <c r="L1" s="151" t="s">
        <v>114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96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Lesopark Na Panském v Bohumíně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422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832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429</v>
      </c>
      <c r="G14" s="47"/>
      <c r="H14" s="47"/>
      <c r="I14" s="158" t="s">
        <v>25</v>
      </c>
      <c r="J14" s="159" t="str">
        <f>'Rekapitulace stavby'!AN8</f>
        <v>19. 9. 2018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430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31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431</v>
      </c>
      <c r="F23" s="47"/>
      <c r="G23" s="47"/>
      <c r="H23" s="47"/>
      <c r="I23" s="158" t="s">
        <v>31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ROUND(SUM(BE84:BE101), 2)</f>
        <v>0</v>
      </c>
      <c r="G32" s="47"/>
      <c r="H32" s="47"/>
      <c r="I32" s="170">
        <v>0.20999999999999999</v>
      </c>
      <c r="J32" s="169">
        <f>ROUND(ROUND((SUM(BE84:BE101)),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ROUND(SUM(BF84:BF101), 2)</f>
        <v>0</v>
      </c>
      <c r="G33" s="47"/>
      <c r="H33" s="47"/>
      <c r="I33" s="170">
        <v>0.14999999999999999</v>
      </c>
      <c r="J33" s="169">
        <f>ROUND(ROUND((SUM(BF84:BF101)),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ROUND(SUM(BG84:BG101),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ROUND(SUM(BH84:BH101),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ROUND(SUM(BI84:BI101),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120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Lesopark Na Panském v Bohumíně</v>
      </c>
      <c r="F47" s="40"/>
      <c r="G47" s="40"/>
      <c r="H47" s="40"/>
      <c r="I47" s="156"/>
      <c r="J47" s="47"/>
      <c r="K47" s="51"/>
    </row>
    <row r="48">
      <c r="B48" s="28"/>
      <c r="C48" s="40" t="s">
        <v>116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422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SO-02.02 - Neuznatelné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k.ú. Nový Bohumín</v>
      </c>
      <c r="G53" s="47"/>
      <c r="H53" s="47"/>
      <c r="I53" s="158" t="s">
        <v>25</v>
      </c>
      <c r="J53" s="159" t="str">
        <f>IF(J14="","",J14)</f>
        <v>19. 9. 2018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Bohumín, Masarykova 158, 735 81 Bohumín</v>
      </c>
      <c r="G55" s="47"/>
      <c r="H55" s="47"/>
      <c r="I55" s="158" t="s">
        <v>34</v>
      </c>
      <c r="J55" s="44" t="str">
        <f>E23</f>
        <v>Atregia, s.r.o., Šebrov 215, 679 22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121</v>
      </c>
      <c r="D58" s="171"/>
      <c r="E58" s="171"/>
      <c r="F58" s="171"/>
      <c r="G58" s="171"/>
      <c r="H58" s="171"/>
      <c r="I58" s="185"/>
      <c r="J58" s="186" t="s">
        <v>122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123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124</v>
      </c>
    </row>
    <row r="61" s="8" customFormat="1" ht="24.96" customHeight="1">
      <c r="B61" s="189"/>
      <c r="C61" s="190"/>
      <c r="D61" s="191" t="s">
        <v>378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440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133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Lesopark Na Panském v Bohumíně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116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422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118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SO-02.02 - Neuznatelné náklady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7" t="str">
        <f>F14</f>
        <v>k.ú. Nový Bohumín</v>
      </c>
      <c r="G78" s="74"/>
      <c r="H78" s="74"/>
      <c r="I78" s="208" t="s">
        <v>25</v>
      </c>
      <c r="J78" s="85" t="str">
        <f>IF(J14="","",J14)</f>
        <v>19. 9. 2018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7" t="str">
        <f>E17</f>
        <v>Město Bohumín, Masarykova 158, 735 81 Bohumín</v>
      </c>
      <c r="G80" s="74"/>
      <c r="H80" s="74"/>
      <c r="I80" s="208" t="s">
        <v>34</v>
      </c>
      <c r="J80" s="207" t="str">
        <f>E23</f>
        <v>Atregia, s.r.o., Šebrov 215, 679 22</v>
      </c>
      <c r="K80" s="74"/>
      <c r="L80" s="72"/>
    </row>
    <row r="81" s="1" customFormat="1" ht="14.4" customHeight="1">
      <c r="B81" s="46"/>
      <c r="C81" s="76" t="s">
        <v>32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134</v>
      </c>
      <c r="D83" s="211" t="s">
        <v>56</v>
      </c>
      <c r="E83" s="211" t="s">
        <v>52</v>
      </c>
      <c r="F83" s="211" t="s">
        <v>135</v>
      </c>
      <c r="G83" s="211" t="s">
        <v>136</v>
      </c>
      <c r="H83" s="211" t="s">
        <v>137</v>
      </c>
      <c r="I83" s="212" t="s">
        <v>138</v>
      </c>
      <c r="J83" s="211" t="s">
        <v>122</v>
      </c>
      <c r="K83" s="213" t="s">
        <v>139</v>
      </c>
      <c r="L83" s="214"/>
      <c r="M83" s="102" t="s">
        <v>140</v>
      </c>
      <c r="N83" s="103" t="s">
        <v>41</v>
      </c>
      <c r="O83" s="103" t="s">
        <v>141</v>
      </c>
      <c r="P83" s="103" t="s">
        <v>142</v>
      </c>
      <c r="Q83" s="103" t="s">
        <v>143</v>
      </c>
      <c r="R83" s="103" t="s">
        <v>144</v>
      </c>
      <c r="S83" s="103" t="s">
        <v>145</v>
      </c>
      <c r="T83" s="104" t="s">
        <v>146</v>
      </c>
    </row>
    <row r="84" s="1" customFormat="1" ht="29.28" customHeight="1">
      <c r="B84" s="46"/>
      <c r="C84" s="108" t="s">
        <v>123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0</v>
      </c>
      <c r="S84" s="106"/>
      <c r="T84" s="217">
        <f>T85</f>
        <v>0</v>
      </c>
      <c r="AT84" s="24" t="s">
        <v>70</v>
      </c>
      <c r="AU84" s="24" t="s">
        <v>124</v>
      </c>
      <c r="BK84" s="218">
        <f>BK85</f>
        <v>0</v>
      </c>
    </row>
    <row r="85" s="11" customFormat="1" ht="37.44001" customHeight="1">
      <c r="B85" s="219"/>
      <c r="C85" s="220"/>
      <c r="D85" s="221" t="s">
        <v>70</v>
      </c>
      <c r="E85" s="222" t="s">
        <v>147</v>
      </c>
      <c r="F85" s="222" t="s">
        <v>379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0</v>
      </c>
      <c r="S85" s="227"/>
      <c r="T85" s="229">
        <f>T86</f>
        <v>0</v>
      </c>
      <c r="AR85" s="230" t="s">
        <v>154</v>
      </c>
      <c r="AT85" s="231" t="s">
        <v>70</v>
      </c>
      <c r="AU85" s="231" t="s">
        <v>71</v>
      </c>
      <c r="AY85" s="230" t="s">
        <v>149</v>
      </c>
      <c r="BK85" s="232">
        <f>BK86</f>
        <v>0</v>
      </c>
    </row>
    <row r="86" s="11" customFormat="1" ht="19.92" customHeight="1">
      <c r="B86" s="219"/>
      <c r="C86" s="220"/>
      <c r="D86" s="221" t="s">
        <v>70</v>
      </c>
      <c r="E86" s="233" t="s">
        <v>768</v>
      </c>
      <c r="F86" s="233" t="s">
        <v>769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SUM(P87:P101)</f>
        <v>0</v>
      </c>
      <c r="Q86" s="227"/>
      <c r="R86" s="228">
        <f>SUM(R87:R101)</f>
        <v>0</v>
      </c>
      <c r="S86" s="227"/>
      <c r="T86" s="229">
        <f>SUM(T87:T101)</f>
        <v>0</v>
      </c>
      <c r="AR86" s="230" t="s">
        <v>154</v>
      </c>
      <c r="AT86" s="231" t="s">
        <v>70</v>
      </c>
      <c r="AU86" s="231" t="s">
        <v>78</v>
      </c>
      <c r="AY86" s="230" t="s">
        <v>149</v>
      </c>
      <c r="BK86" s="232">
        <f>SUM(BK87:BK101)</f>
        <v>0</v>
      </c>
    </row>
    <row r="87" s="1" customFormat="1" ht="25.5" customHeight="1">
      <c r="B87" s="46"/>
      <c r="C87" s="235" t="s">
        <v>78</v>
      </c>
      <c r="D87" s="235" t="s">
        <v>150</v>
      </c>
      <c r="E87" s="236" t="s">
        <v>833</v>
      </c>
      <c r="F87" s="237" t="s">
        <v>834</v>
      </c>
      <c r="G87" s="238" t="s">
        <v>276</v>
      </c>
      <c r="H87" s="239">
        <v>12.557</v>
      </c>
      <c r="I87" s="240"/>
      <c r="J87" s="241">
        <f>ROUND(I87*H87,2)</f>
        <v>0</v>
      </c>
      <c r="K87" s="237" t="s">
        <v>162</v>
      </c>
      <c r="L87" s="72"/>
      <c r="M87" s="242" t="s">
        <v>21</v>
      </c>
      <c r="N87" s="243" t="s">
        <v>42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154</v>
      </c>
      <c r="AT87" s="24" t="s">
        <v>150</v>
      </c>
      <c r="AU87" s="24" t="s">
        <v>80</v>
      </c>
      <c r="AY87" s="24" t="s">
        <v>149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78</v>
      </c>
      <c r="BK87" s="246">
        <f>ROUND(I87*H87,2)</f>
        <v>0</v>
      </c>
      <c r="BL87" s="24" t="s">
        <v>154</v>
      </c>
      <c r="BM87" s="24" t="s">
        <v>835</v>
      </c>
    </row>
    <row r="88" s="12" customFormat="1">
      <c r="B88" s="250"/>
      <c r="C88" s="251"/>
      <c r="D88" s="247" t="s">
        <v>158</v>
      </c>
      <c r="E88" s="252" t="s">
        <v>21</v>
      </c>
      <c r="F88" s="253" t="s">
        <v>836</v>
      </c>
      <c r="G88" s="251"/>
      <c r="H88" s="254">
        <v>12.557</v>
      </c>
      <c r="I88" s="255"/>
      <c r="J88" s="251"/>
      <c r="K88" s="251"/>
      <c r="L88" s="256"/>
      <c r="M88" s="257"/>
      <c r="N88" s="258"/>
      <c r="O88" s="258"/>
      <c r="P88" s="258"/>
      <c r="Q88" s="258"/>
      <c r="R88" s="258"/>
      <c r="S88" s="258"/>
      <c r="T88" s="259"/>
      <c r="AT88" s="260" t="s">
        <v>158</v>
      </c>
      <c r="AU88" s="260" t="s">
        <v>80</v>
      </c>
      <c r="AV88" s="12" t="s">
        <v>80</v>
      </c>
      <c r="AW88" s="12" t="s">
        <v>35</v>
      </c>
      <c r="AX88" s="12" t="s">
        <v>78</v>
      </c>
      <c r="AY88" s="260" t="s">
        <v>149</v>
      </c>
    </row>
    <row r="89" s="1" customFormat="1" ht="25.5" customHeight="1">
      <c r="B89" s="46"/>
      <c r="C89" s="235" t="s">
        <v>80</v>
      </c>
      <c r="D89" s="235" t="s">
        <v>150</v>
      </c>
      <c r="E89" s="236" t="s">
        <v>837</v>
      </c>
      <c r="F89" s="237" t="s">
        <v>838</v>
      </c>
      <c r="G89" s="238" t="s">
        <v>153</v>
      </c>
      <c r="H89" s="239">
        <v>572070</v>
      </c>
      <c r="I89" s="240"/>
      <c r="J89" s="241">
        <f>ROUND(I89*H89,2)</f>
        <v>0</v>
      </c>
      <c r="K89" s="237" t="s">
        <v>162</v>
      </c>
      <c r="L89" s="72"/>
      <c r="M89" s="242" t="s">
        <v>21</v>
      </c>
      <c r="N89" s="243" t="s">
        <v>42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154</v>
      </c>
      <c r="AT89" s="24" t="s">
        <v>150</v>
      </c>
      <c r="AU89" s="24" t="s">
        <v>80</v>
      </c>
      <c r="AY89" s="24" t="s">
        <v>149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78</v>
      </c>
      <c r="BK89" s="246">
        <f>ROUND(I89*H89,2)</f>
        <v>0</v>
      </c>
      <c r="BL89" s="24" t="s">
        <v>154</v>
      </c>
      <c r="BM89" s="24" t="s">
        <v>839</v>
      </c>
    </row>
    <row r="90" s="12" customFormat="1">
      <c r="B90" s="250"/>
      <c r="C90" s="251"/>
      <c r="D90" s="247" t="s">
        <v>158</v>
      </c>
      <c r="E90" s="252" t="s">
        <v>21</v>
      </c>
      <c r="F90" s="253" t="s">
        <v>840</v>
      </c>
      <c r="G90" s="251"/>
      <c r="H90" s="254">
        <v>53205</v>
      </c>
      <c r="I90" s="255"/>
      <c r="J90" s="251"/>
      <c r="K90" s="251"/>
      <c r="L90" s="256"/>
      <c r="M90" s="257"/>
      <c r="N90" s="258"/>
      <c r="O90" s="258"/>
      <c r="P90" s="258"/>
      <c r="Q90" s="258"/>
      <c r="R90" s="258"/>
      <c r="S90" s="258"/>
      <c r="T90" s="259"/>
      <c r="AT90" s="260" t="s">
        <v>158</v>
      </c>
      <c r="AU90" s="260" t="s">
        <v>80</v>
      </c>
      <c r="AV90" s="12" t="s">
        <v>80</v>
      </c>
      <c r="AW90" s="12" t="s">
        <v>35</v>
      </c>
      <c r="AX90" s="12" t="s">
        <v>71</v>
      </c>
      <c r="AY90" s="260" t="s">
        <v>149</v>
      </c>
    </row>
    <row r="91" s="12" customFormat="1">
      <c r="B91" s="250"/>
      <c r="C91" s="251"/>
      <c r="D91" s="247" t="s">
        <v>158</v>
      </c>
      <c r="E91" s="252" t="s">
        <v>21</v>
      </c>
      <c r="F91" s="253" t="s">
        <v>841</v>
      </c>
      <c r="G91" s="251"/>
      <c r="H91" s="254">
        <v>425640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AT91" s="260" t="s">
        <v>158</v>
      </c>
      <c r="AU91" s="260" t="s">
        <v>80</v>
      </c>
      <c r="AV91" s="12" t="s">
        <v>80</v>
      </c>
      <c r="AW91" s="12" t="s">
        <v>35</v>
      </c>
      <c r="AX91" s="12" t="s">
        <v>71</v>
      </c>
      <c r="AY91" s="260" t="s">
        <v>149</v>
      </c>
    </row>
    <row r="92" s="12" customFormat="1">
      <c r="B92" s="250"/>
      <c r="C92" s="251"/>
      <c r="D92" s="247" t="s">
        <v>158</v>
      </c>
      <c r="E92" s="252" t="s">
        <v>21</v>
      </c>
      <c r="F92" s="253" t="s">
        <v>842</v>
      </c>
      <c r="G92" s="251"/>
      <c r="H92" s="254">
        <v>93225</v>
      </c>
      <c r="I92" s="255"/>
      <c r="J92" s="251"/>
      <c r="K92" s="251"/>
      <c r="L92" s="256"/>
      <c r="M92" s="257"/>
      <c r="N92" s="258"/>
      <c r="O92" s="258"/>
      <c r="P92" s="258"/>
      <c r="Q92" s="258"/>
      <c r="R92" s="258"/>
      <c r="S92" s="258"/>
      <c r="T92" s="259"/>
      <c r="AT92" s="260" t="s">
        <v>158</v>
      </c>
      <c r="AU92" s="260" t="s">
        <v>80</v>
      </c>
      <c r="AV92" s="12" t="s">
        <v>80</v>
      </c>
      <c r="AW92" s="12" t="s">
        <v>35</v>
      </c>
      <c r="AX92" s="12" t="s">
        <v>71</v>
      </c>
      <c r="AY92" s="260" t="s">
        <v>149</v>
      </c>
    </row>
    <row r="93" s="13" customFormat="1">
      <c r="B93" s="261"/>
      <c r="C93" s="262"/>
      <c r="D93" s="247" t="s">
        <v>158</v>
      </c>
      <c r="E93" s="263" t="s">
        <v>21</v>
      </c>
      <c r="F93" s="264" t="s">
        <v>206</v>
      </c>
      <c r="G93" s="262"/>
      <c r="H93" s="265">
        <v>572070</v>
      </c>
      <c r="I93" s="266"/>
      <c r="J93" s="262"/>
      <c r="K93" s="262"/>
      <c r="L93" s="267"/>
      <c r="M93" s="268"/>
      <c r="N93" s="269"/>
      <c r="O93" s="269"/>
      <c r="P93" s="269"/>
      <c r="Q93" s="269"/>
      <c r="R93" s="269"/>
      <c r="S93" s="269"/>
      <c r="T93" s="270"/>
      <c r="AT93" s="271" t="s">
        <v>158</v>
      </c>
      <c r="AU93" s="271" t="s">
        <v>80</v>
      </c>
      <c r="AV93" s="13" t="s">
        <v>154</v>
      </c>
      <c r="AW93" s="13" t="s">
        <v>35</v>
      </c>
      <c r="AX93" s="13" t="s">
        <v>78</v>
      </c>
      <c r="AY93" s="271" t="s">
        <v>149</v>
      </c>
    </row>
    <row r="94" s="1" customFormat="1" ht="16.5" customHeight="1">
      <c r="B94" s="46"/>
      <c r="C94" s="235" t="s">
        <v>154</v>
      </c>
      <c r="D94" s="235" t="s">
        <v>150</v>
      </c>
      <c r="E94" s="236" t="s">
        <v>843</v>
      </c>
      <c r="F94" s="237" t="s">
        <v>844</v>
      </c>
      <c r="G94" s="238" t="s">
        <v>291</v>
      </c>
      <c r="H94" s="239">
        <v>7182.6750000000002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42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481</v>
      </c>
      <c r="AT94" s="24" t="s">
        <v>150</v>
      </c>
      <c r="AU94" s="24" t="s">
        <v>80</v>
      </c>
      <c r="AY94" s="24" t="s">
        <v>149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78</v>
      </c>
      <c r="BK94" s="246">
        <f>ROUND(I94*H94,2)</f>
        <v>0</v>
      </c>
      <c r="BL94" s="24" t="s">
        <v>481</v>
      </c>
      <c r="BM94" s="24" t="s">
        <v>845</v>
      </c>
    </row>
    <row r="95" s="12" customFormat="1">
      <c r="B95" s="250"/>
      <c r="C95" s="251"/>
      <c r="D95" s="247" t="s">
        <v>158</v>
      </c>
      <c r="E95" s="252" t="s">
        <v>21</v>
      </c>
      <c r="F95" s="253" t="s">
        <v>846</v>
      </c>
      <c r="G95" s="251"/>
      <c r="H95" s="254">
        <v>7182.6750000000002</v>
      </c>
      <c r="I95" s="255"/>
      <c r="J95" s="251"/>
      <c r="K95" s="251"/>
      <c r="L95" s="256"/>
      <c r="M95" s="257"/>
      <c r="N95" s="258"/>
      <c r="O95" s="258"/>
      <c r="P95" s="258"/>
      <c r="Q95" s="258"/>
      <c r="R95" s="258"/>
      <c r="S95" s="258"/>
      <c r="T95" s="259"/>
      <c r="AT95" s="260" t="s">
        <v>158</v>
      </c>
      <c r="AU95" s="260" t="s">
        <v>80</v>
      </c>
      <c r="AV95" s="12" t="s">
        <v>80</v>
      </c>
      <c r="AW95" s="12" t="s">
        <v>35</v>
      </c>
      <c r="AX95" s="12" t="s">
        <v>78</v>
      </c>
      <c r="AY95" s="260" t="s">
        <v>149</v>
      </c>
    </row>
    <row r="96" s="1" customFormat="1" ht="16.5" customHeight="1">
      <c r="B96" s="46"/>
      <c r="C96" s="235" t="s">
        <v>165</v>
      </c>
      <c r="D96" s="235" t="s">
        <v>150</v>
      </c>
      <c r="E96" s="236" t="s">
        <v>847</v>
      </c>
      <c r="F96" s="237" t="s">
        <v>848</v>
      </c>
      <c r="G96" s="238" t="s">
        <v>173</v>
      </c>
      <c r="H96" s="239">
        <v>14365.35</v>
      </c>
      <c r="I96" s="240"/>
      <c r="J96" s="241">
        <f>ROUND(I96*H96,2)</f>
        <v>0</v>
      </c>
      <c r="K96" s="237" t="s">
        <v>162</v>
      </c>
      <c r="L96" s="72"/>
      <c r="M96" s="242" t="s">
        <v>21</v>
      </c>
      <c r="N96" s="243" t="s">
        <v>42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481</v>
      </c>
      <c r="AT96" s="24" t="s">
        <v>150</v>
      </c>
      <c r="AU96" s="24" t="s">
        <v>80</v>
      </c>
      <c r="AY96" s="24" t="s">
        <v>149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78</v>
      </c>
      <c r="BK96" s="246">
        <f>ROUND(I96*H96,2)</f>
        <v>0</v>
      </c>
      <c r="BL96" s="24" t="s">
        <v>481</v>
      </c>
      <c r="BM96" s="24" t="s">
        <v>849</v>
      </c>
    </row>
    <row r="97" s="12" customFormat="1">
      <c r="B97" s="250"/>
      <c r="C97" s="251"/>
      <c r="D97" s="247" t="s">
        <v>158</v>
      </c>
      <c r="E97" s="252" t="s">
        <v>850</v>
      </c>
      <c r="F97" s="253" t="s">
        <v>851</v>
      </c>
      <c r="G97" s="251"/>
      <c r="H97" s="254">
        <v>14365.35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158</v>
      </c>
      <c r="AU97" s="260" t="s">
        <v>80</v>
      </c>
      <c r="AV97" s="12" t="s">
        <v>80</v>
      </c>
      <c r="AW97" s="12" t="s">
        <v>35</v>
      </c>
      <c r="AX97" s="12" t="s">
        <v>78</v>
      </c>
      <c r="AY97" s="260" t="s">
        <v>149</v>
      </c>
    </row>
    <row r="98" s="1" customFormat="1" ht="16.5" customHeight="1">
      <c r="B98" s="46"/>
      <c r="C98" s="235" t="s">
        <v>177</v>
      </c>
      <c r="D98" s="235" t="s">
        <v>150</v>
      </c>
      <c r="E98" s="236" t="s">
        <v>852</v>
      </c>
      <c r="F98" s="237" t="s">
        <v>853</v>
      </c>
      <c r="G98" s="238" t="s">
        <v>173</v>
      </c>
      <c r="H98" s="239">
        <v>2796.75</v>
      </c>
      <c r="I98" s="240"/>
      <c r="J98" s="241">
        <f>ROUND(I98*H98,2)</f>
        <v>0</v>
      </c>
      <c r="K98" s="237" t="s">
        <v>446</v>
      </c>
      <c r="L98" s="72"/>
      <c r="M98" s="242" t="s">
        <v>21</v>
      </c>
      <c r="N98" s="243" t="s">
        <v>42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154</v>
      </c>
      <c r="AT98" s="24" t="s">
        <v>150</v>
      </c>
      <c r="AU98" s="24" t="s">
        <v>80</v>
      </c>
      <c r="AY98" s="24" t="s">
        <v>149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78</v>
      </c>
      <c r="BK98" s="246">
        <f>ROUND(I98*H98,2)</f>
        <v>0</v>
      </c>
      <c r="BL98" s="24" t="s">
        <v>154</v>
      </c>
      <c r="BM98" s="24" t="s">
        <v>854</v>
      </c>
    </row>
    <row r="99" s="12" customFormat="1">
      <c r="B99" s="250"/>
      <c r="C99" s="251"/>
      <c r="D99" s="247" t="s">
        <v>158</v>
      </c>
      <c r="E99" s="252" t="s">
        <v>855</v>
      </c>
      <c r="F99" s="253" t="s">
        <v>856</v>
      </c>
      <c r="G99" s="251"/>
      <c r="H99" s="254">
        <v>2796.75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AT99" s="260" t="s">
        <v>158</v>
      </c>
      <c r="AU99" s="260" t="s">
        <v>80</v>
      </c>
      <c r="AV99" s="12" t="s">
        <v>80</v>
      </c>
      <c r="AW99" s="12" t="s">
        <v>35</v>
      </c>
      <c r="AX99" s="12" t="s">
        <v>78</v>
      </c>
      <c r="AY99" s="260" t="s">
        <v>149</v>
      </c>
    </row>
    <row r="100" s="1" customFormat="1" ht="16.5" customHeight="1">
      <c r="B100" s="46"/>
      <c r="C100" s="235" t="s">
        <v>183</v>
      </c>
      <c r="D100" s="235" t="s">
        <v>150</v>
      </c>
      <c r="E100" s="236" t="s">
        <v>857</v>
      </c>
      <c r="F100" s="237" t="s">
        <v>858</v>
      </c>
      <c r="G100" s="238" t="s">
        <v>291</v>
      </c>
      <c r="H100" s="239">
        <v>1538.213</v>
      </c>
      <c r="I100" s="240"/>
      <c r="J100" s="241">
        <f>ROUND(I100*H100,2)</f>
        <v>0</v>
      </c>
      <c r="K100" s="237" t="s">
        <v>446</v>
      </c>
      <c r="L100" s="72"/>
      <c r="M100" s="242" t="s">
        <v>21</v>
      </c>
      <c r="N100" s="243" t="s">
        <v>42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154</v>
      </c>
      <c r="AT100" s="24" t="s">
        <v>150</v>
      </c>
      <c r="AU100" s="24" t="s">
        <v>80</v>
      </c>
      <c r="AY100" s="24" t="s">
        <v>149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78</v>
      </c>
      <c r="BK100" s="246">
        <f>ROUND(I100*H100,2)</f>
        <v>0</v>
      </c>
      <c r="BL100" s="24" t="s">
        <v>154</v>
      </c>
      <c r="BM100" s="24" t="s">
        <v>859</v>
      </c>
    </row>
    <row r="101" s="12" customFormat="1">
      <c r="B101" s="250"/>
      <c r="C101" s="251"/>
      <c r="D101" s="247" t="s">
        <v>158</v>
      </c>
      <c r="E101" s="252" t="s">
        <v>21</v>
      </c>
      <c r="F101" s="253" t="s">
        <v>860</v>
      </c>
      <c r="G101" s="251"/>
      <c r="H101" s="254">
        <v>1538.213</v>
      </c>
      <c r="I101" s="255"/>
      <c r="J101" s="251"/>
      <c r="K101" s="251"/>
      <c r="L101" s="256"/>
      <c r="M101" s="282"/>
      <c r="N101" s="283"/>
      <c r="O101" s="283"/>
      <c r="P101" s="283"/>
      <c r="Q101" s="283"/>
      <c r="R101" s="283"/>
      <c r="S101" s="283"/>
      <c r="T101" s="284"/>
      <c r="AT101" s="260" t="s">
        <v>158</v>
      </c>
      <c r="AU101" s="260" t="s">
        <v>80</v>
      </c>
      <c r="AV101" s="12" t="s">
        <v>80</v>
      </c>
      <c r="AW101" s="12" t="s">
        <v>35</v>
      </c>
      <c r="AX101" s="12" t="s">
        <v>78</v>
      </c>
      <c r="AY101" s="260" t="s">
        <v>149</v>
      </c>
    </row>
    <row r="102" s="1" customFormat="1" ht="6.96" customHeight="1">
      <c r="B102" s="67"/>
      <c r="C102" s="68"/>
      <c r="D102" s="68"/>
      <c r="E102" s="68"/>
      <c r="F102" s="68"/>
      <c r="G102" s="68"/>
      <c r="H102" s="68"/>
      <c r="I102" s="178"/>
      <c r="J102" s="68"/>
      <c r="K102" s="68"/>
      <c r="L102" s="72"/>
    </row>
  </sheetData>
  <sheetProtection sheet="1" autoFilter="0" formatColumns="0" formatRows="0" objects="1" scenarios="1" spinCount="100000" saltValue="rF9LRRWmBlXWLH9CQLIs2r+Y7KTO/X8Hq7Jg23jN7dahtl4iRvPevoHdzP28bL2+viyAnhE9VoQaR0EOlU/0HQ==" hashValue="ejCw3+6UJjNYcb2yo5nVVJz1NlT685G+X4ff3zVmpOpQ30z3lnvg+IhzyCZrjhAtAO1LPxLudKUmIa5WEkOPNw==" algorithmName="SHA-512" password="CC35"/>
  <autoFilter ref="C83:K10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110</v>
      </c>
      <c r="G1" s="151" t="s">
        <v>111</v>
      </c>
      <c r="H1" s="151"/>
      <c r="I1" s="152"/>
      <c r="J1" s="151" t="s">
        <v>112</v>
      </c>
      <c r="K1" s="150" t="s">
        <v>113</v>
      </c>
      <c r="L1" s="151" t="s">
        <v>114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99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Lesopark Na Panském v Bohumíně</v>
      </c>
      <c r="F7" s="40"/>
      <c r="G7" s="40"/>
      <c r="H7" s="40"/>
      <c r="I7" s="154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56"/>
      <c r="J8" s="47"/>
      <c r="K8" s="51"/>
    </row>
    <row r="9" s="1" customFormat="1" ht="36.96" customHeight="1">
      <c r="B9" s="46"/>
      <c r="C9" s="47"/>
      <c r="D9" s="47"/>
      <c r="E9" s="157" t="s">
        <v>861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6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58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58" t="s">
        <v>25</v>
      </c>
      <c r="J12" s="159" t="str">
        <f>'Rekapitulace stavby'!AN8</f>
        <v>19. 9. 2018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6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58" t="s">
        <v>28</v>
      </c>
      <c r="J14" s="35" t="s">
        <v>29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58" t="s">
        <v>31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6"/>
      <c r="J16" s="47"/>
      <c r="K16" s="51"/>
    </row>
    <row r="17" s="1" customFormat="1" ht="14.4" customHeight="1">
      <c r="B17" s="46"/>
      <c r="C17" s="47"/>
      <c r="D17" s="40" t="s">
        <v>32</v>
      </c>
      <c r="E17" s="47"/>
      <c r="F17" s="47"/>
      <c r="G17" s="47"/>
      <c r="H17" s="47"/>
      <c r="I17" s="158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58" t="s">
        <v>31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6"/>
      <c r="J19" s="47"/>
      <c r="K19" s="51"/>
    </row>
    <row r="20" s="1" customFormat="1" ht="14.4" customHeight="1">
      <c r="B20" s="46"/>
      <c r="C20" s="47"/>
      <c r="D20" s="40" t="s">
        <v>34</v>
      </c>
      <c r="E20" s="47"/>
      <c r="F20" s="47"/>
      <c r="G20" s="47"/>
      <c r="H20" s="47"/>
      <c r="I20" s="158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58" t="s">
        <v>31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6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56"/>
      <c r="J23" s="47"/>
      <c r="K23" s="51"/>
    </row>
    <row r="24" s="7" customFormat="1" ht="16.5" customHeight="1">
      <c r="B24" s="160"/>
      <c r="C24" s="161"/>
      <c r="D24" s="161"/>
      <c r="E24" s="44" t="s">
        <v>21</v>
      </c>
      <c r="F24" s="44"/>
      <c r="G24" s="44"/>
      <c r="H24" s="44"/>
      <c r="I24" s="162"/>
      <c r="J24" s="161"/>
      <c r="K24" s="163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6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4"/>
      <c r="J26" s="106"/>
      <c r="K26" s="165"/>
    </row>
    <row r="27" s="1" customFormat="1" ht="25.44" customHeight="1">
      <c r="B27" s="46"/>
      <c r="C27" s="47"/>
      <c r="D27" s="166" t="s">
        <v>37</v>
      </c>
      <c r="E27" s="47"/>
      <c r="F27" s="47"/>
      <c r="G27" s="47"/>
      <c r="H27" s="47"/>
      <c r="I27" s="156"/>
      <c r="J27" s="167">
        <f>ROUND(J81,2)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68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69">
        <f>ROUND(SUM(BE81:BE158), 2)</f>
        <v>0</v>
      </c>
      <c r="G30" s="47"/>
      <c r="H30" s="47"/>
      <c r="I30" s="170">
        <v>0.20999999999999999</v>
      </c>
      <c r="J30" s="169">
        <f>ROUND(ROUND((SUM(BE81:BE158)),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69">
        <f>ROUND(SUM(BF81:BF158), 2)</f>
        <v>0</v>
      </c>
      <c r="G31" s="47"/>
      <c r="H31" s="47"/>
      <c r="I31" s="170">
        <v>0.14999999999999999</v>
      </c>
      <c r="J31" s="169">
        <f>ROUND(ROUND((SUM(BF81:BF158)),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69">
        <f>ROUND(SUM(BG81:BG158), 2)</f>
        <v>0</v>
      </c>
      <c r="G32" s="47"/>
      <c r="H32" s="47"/>
      <c r="I32" s="170">
        <v>0.20999999999999999</v>
      </c>
      <c r="J32" s="169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69">
        <f>ROUND(SUM(BH81:BH158), 2)</f>
        <v>0</v>
      </c>
      <c r="G33" s="47"/>
      <c r="H33" s="47"/>
      <c r="I33" s="170">
        <v>0.14999999999999999</v>
      </c>
      <c r="J33" s="169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ROUND(SUM(BI81:BI158), 2)</f>
        <v>0</v>
      </c>
      <c r="G34" s="47"/>
      <c r="H34" s="47"/>
      <c r="I34" s="170">
        <v>0</v>
      </c>
      <c r="J34" s="169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6"/>
      <c r="J35" s="47"/>
      <c r="K35" s="51"/>
    </row>
    <row r="36" s="1" customFormat="1" ht="25.44" customHeight="1">
      <c r="B36" s="46"/>
      <c r="C36" s="171"/>
      <c r="D36" s="172" t="s">
        <v>47</v>
      </c>
      <c r="E36" s="98"/>
      <c r="F36" s="98"/>
      <c r="G36" s="173" t="s">
        <v>48</v>
      </c>
      <c r="H36" s="174" t="s">
        <v>49</v>
      </c>
      <c r="I36" s="175"/>
      <c r="J36" s="176">
        <f>SUM(J27:J34)</f>
        <v>0</v>
      </c>
      <c r="K36" s="177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78"/>
      <c r="J37" s="68"/>
      <c r="K37" s="69"/>
    </row>
    <row r="41" s="1" customFormat="1" ht="6.96" customHeight="1">
      <c r="B41" s="179"/>
      <c r="C41" s="180"/>
      <c r="D41" s="180"/>
      <c r="E41" s="180"/>
      <c r="F41" s="180"/>
      <c r="G41" s="180"/>
      <c r="H41" s="180"/>
      <c r="I41" s="181"/>
      <c r="J41" s="180"/>
      <c r="K41" s="182"/>
    </row>
    <row r="42" s="1" customFormat="1" ht="36.96" customHeight="1">
      <c r="B42" s="46"/>
      <c r="C42" s="30" t="s">
        <v>120</v>
      </c>
      <c r="D42" s="47"/>
      <c r="E42" s="47"/>
      <c r="F42" s="47"/>
      <c r="G42" s="47"/>
      <c r="H42" s="47"/>
      <c r="I42" s="156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6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6"/>
      <c r="J44" s="47"/>
      <c r="K44" s="51"/>
    </row>
    <row r="45" s="1" customFormat="1" ht="16.5" customHeight="1">
      <c r="B45" s="46"/>
      <c r="C45" s="47"/>
      <c r="D45" s="47"/>
      <c r="E45" s="155" t="str">
        <f>E7</f>
        <v>Lesopark Na Panském v Bohumíně</v>
      </c>
      <c r="F45" s="40"/>
      <c r="G45" s="40"/>
      <c r="H45" s="40"/>
      <c r="I45" s="156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7.25" customHeight="1">
      <c r="B47" s="46"/>
      <c r="C47" s="47"/>
      <c r="D47" s="47"/>
      <c r="E47" s="157" t="str">
        <f>E9</f>
        <v>SO-03 - Zpevněné povrchy</v>
      </c>
      <c r="F47" s="47"/>
      <c r="G47" s="47"/>
      <c r="H47" s="47"/>
      <c r="I47" s="156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6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58" t="s">
        <v>25</v>
      </c>
      <c r="J49" s="159" t="str">
        <f>IF(J12="","",J12)</f>
        <v>19. 9. 2018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6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Město Bohumín</v>
      </c>
      <c r="G51" s="47"/>
      <c r="H51" s="47"/>
      <c r="I51" s="158" t="s">
        <v>34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32</v>
      </c>
      <c r="D52" s="47"/>
      <c r="E52" s="47"/>
      <c r="F52" s="35" t="str">
        <f>IF(E18="","",E18)</f>
        <v/>
      </c>
      <c r="G52" s="47"/>
      <c r="H52" s="47"/>
      <c r="I52" s="156"/>
      <c r="J52" s="183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6"/>
      <c r="J53" s="47"/>
      <c r="K53" s="51"/>
    </row>
    <row r="54" s="1" customFormat="1" ht="29.28" customHeight="1">
      <c r="B54" s="46"/>
      <c r="C54" s="184" t="s">
        <v>121</v>
      </c>
      <c r="D54" s="171"/>
      <c r="E54" s="171"/>
      <c r="F54" s="171"/>
      <c r="G54" s="171"/>
      <c r="H54" s="171"/>
      <c r="I54" s="185"/>
      <c r="J54" s="186" t="s">
        <v>122</v>
      </c>
      <c r="K54" s="187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6"/>
      <c r="J55" s="47"/>
      <c r="K55" s="51"/>
    </row>
    <row r="56" s="1" customFormat="1" ht="29.28" customHeight="1">
      <c r="B56" s="46"/>
      <c r="C56" s="188" t="s">
        <v>123</v>
      </c>
      <c r="D56" s="47"/>
      <c r="E56" s="47"/>
      <c r="F56" s="47"/>
      <c r="G56" s="47"/>
      <c r="H56" s="47"/>
      <c r="I56" s="156"/>
      <c r="J56" s="167">
        <f>J81</f>
        <v>0</v>
      </c>
      <c r="K56" s="51"/>
      <c r="AU56" s="24" t="s">
        <v>124</v>
      </c>
    </row>
    <row r="57" s="8" customFormat="1" ht="24.96" customHeight="1">
      <c r="B57" s="189"/>
      <c r="C57" s="190"/>
      <c r="D57" s="191" t="s">
        <v>862</v>
      </c>
      <c r="E57" s="192"/>
      <c r="F57" s="192"/>
      <c r="G57" s="192"/>
      <c r="H57" s="192"/>
      <c r="I57" s="193"/>
      <c r="J57" s="194">
        <f>J82</f>
        <v>0</v>
      </c>
      <c r="K57" s="195"/>
    </row>
    <row r="58" s="9" customFormat="1" ht="19.92" customHeight="1">
      <c r="B58" s="196"/>
      <c r="C58" s="197"/>
      <c r="D58" s="198" t="s">
        <v>126</v>
      </c>
      <c r="E58" s="199"/>
      <c r="F58" s="199"/>
      <c r="G58" s="199"/>
      <c r="H58" s="199"/>
      <c r="I58" s="200"/>
      <c r="J58" s="201">
        <f>J83</f>
        <v>0</v>
      </c>
      <c r="K58" s="202"/>
    </row>
    <row r="59" s="9" customFormat="1" ht="19.92" customHeight="1">
      <c r="B59" s="196"/>
      <c r="C59" s="197"/>
      <c r="D59" s="198" t="s">
        <v>128</v>
      </c>
      <c r="E59" s="199"/>
      <c r="F59" s="199"/>
      <c r="G59" s="199"/>
      <c r="H59" s="199"/>
      <c r="I59" s="200"/>
      <c r="J59" s="201">
        <f>J141</f>
        <v>0</v>
      </c>
      <c r="K59" s="202"/>
    </row>
    <row r="60" s="9" customFormat="1" ht="19.92" customHeight="1">
      <c r="B60" s="196"/>
      <c r="C60" s="197"/>
      <c r="D60" s="198" t="s">
        <v>129</v>
      </c>
      <c r="E60" s="199"/>
      <c r="F60" s="199"/>
      <c r="G60" s="199"/>
      <c r="H60" s="199"/>
      <c r="I60" s="200"/>
      <c r="J60" s="201">
        <f>J153</f>
        <v>0</v>
      </c>
      <c r="K60" s="202"/>
    </row>
    <row r="61" s="9" customFormat="1" ht="19.92" customHeight="1">
      <c r="B61" s="196"/>
      <c r="C61" s="197"/>
      <c r="D61" s="198" t="s">
        <v>132</v>
      </c>
      <c r="E61" s="199"/>
      <c r="F61" s="199"/>
      <c r="G61" s="199"/>
      <c r="H61" s="199"/>
      <c r="I61" s="200"/>
      <c r="J61" s="201">
        <f>J157</f>
        <v>0</v>
      </c>
      <c r="K61" s="202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6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78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1"/>
      <c r="J67" s="71"/>
      <c r="K67" s="71"/>
      <c r="L67" s="72"/>
    </row>
    <row r="68" s="1" customFormat="1" ht="36.96" customHeight="1">
      <c r="B68" s="46"/>
      <c r="C68" s="73" t="s">
        <v>133</v>
      </c>
      <c r="D68" s="74"/>
      <c r="E68" s="74"/>
      <c r="F68" s="74"/>
      <c r="G68" s="74"/>
      <c r="H68" s="74"/>
      <c r="I68" s="203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6.5" customHeight="1">
      <c r="B71" s="46"/>
      <c r="C71" s="74"/>
      <c r="D71" s="74"/>
      <c r="E71" s="204" t="str">
        <f>E7</f>
        <v>Lesopark Na Panském v Bohumíně</v>
      </c>
      <c r="F71" s="76"/>
      <c r="G71" s="76"/>
      <c r="H71" s="76"/>
      <c r="I71" s="203"/>
      <c r="J71" s="74"/>
      <c r="K71" s="74"/>
      <c r="L71" s="72"/>
    </row>
    <row r="72" s="1" customFormat="1" ht="14.4" customHeight="1">
      <c r="B72" s="46"/>
      <c r="C72" s="76" t="s">
        <v>116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7.25" customHeight="1">
      <c r="B73" s="46"/>
      <c r="C73" s="74"/>
      <c r="D73" s="74"/>
      <c r="E73" s="82" t="str">
        <f>E9</f>
        <v>SO-03 - Zpevněné povrchy</v>
      </c>
      <c r="F73" s="74"/>
      <c r="G73" s="74"/>
      <c r="H73" s="74"/>
      <c r="I73" s="203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8" customHeight="1">
      <c r="B75" s="46"/>
      <c r="C75" s="76" t="s">
        <v>23</v>
      </c>
      <c r="D75" s="74"/>
      <c r="E75" s="74"/>
      <c r="F75" s="207" t="str">
        <f>F12</f>
        <v xml:space="preserve"> </v>
      </c>
      <c r="G75" s="74"/>
      <c r="H75" s="74"/>
      <c r="I75" s="208" t="s">
        <v>25</v>
      </c>
      <c r="J75" s="85" t="str">
        <f>IF(J12="","",J12)</f>
        <v>19. 9. 2018</v>
      </c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>
      <c r="B77" s="46"/>
      <c r="C77" s="76" t="s">
        <v>27</v>
      </c>
      <c r="D77" s="74"/>
      <c r="E77" s="74"/>
      <c r="F77" s="207" t="str">
        <f>E15</f>
        <v>Město Bohumín</v>
      </c>
      <c r="G77" s="74"/>
      <c r="H77" s="74"/>
      <c r="I77" s="208" t="s">
        <v>34</v>
      </c>
      <c r="J77" s="207" t="str">
        <f>E21</f>
        <v xml:space="preserve"> </v>
      </c>
      <c r="K77" s="74"/>
      <c r="L77" s="72"/>
    </row>
    <row r="78" s="1" customFormat="1" ht="14.4" customHeight="1">
      <c r="B78" s="46"/>
      <c r="C78" s="76" t="s">
        <v>32</v>
      </c>
      <c r="D78" s="74"/>
      <c r="E78" s="74"/>
      <c r="F78" s="207" t="str">
        <f>IF(E18="","",E18)</f>
        <v/>
      </c>
      <c r="G78" s="74"/>
      <c r="H78" s="74"/>
      <c r="I78" s="203"/>
      <c r="J78" s="74"/>
      <c r="K78" s="74"/>
      <c r="L78" s="72"/>
    </row>
    <row r="79" s="1" customFormat="1" ht="10.32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0" customFormat="1" ht="29.28" customHeight="1">
      <c r="B80" s="209"/>
      <c r="C80" s="210" t="s">
        <v>134</v>
      </c>
      <c r="D80" s="211" t="s">
        <v>56</v>
      </c>
      <c r="E80" s="211" t="s">
        <v>52</v>
      </c>
      <c r="F80" s="211" t="s">
        <v>135</v>
      </c>
      <c r="G80" s="211" t="s">
        <v>136</v>
      </c>
      <c r="H80" s="211" t="s">
        <v>137</v>
      </c>
      <c r="I80" s="212" t="s">
        <v>138</v>
      </c>
      <c r="J80" s="211" t="s">
        <v>122</v>
      </c>
      <c r="K80" s="213" t="s">
        <v>139</v>
      </c>
      <c r="L80" s="214"/>
      <c r="M80" s="102" t="s">
        <v>140</v>
      </c>
      <c r="N80" s="103" t="s">
        <v>41</v>
      </c>
      <c r="O80" s="103" t="s">
        <v>141</v>
      </c>
      <c r="P80" s="103" t="s">
        <v>142</v>
      </c>
      <c r="Q80" s="103" t="s">
        <v>143</v>
      </c>
      <c r="R80" s="103" t="s">
        <v>144</v>
      </c>
      <c r="S80" s="103" t="s">
        <v>145</v>
      </c>
      <c r="T80" s="104" t="s">
        <v>146</v>
      </c>
    </row>
    <row r="81" s="1" customFormat="1" ht="29.28" customHeight="1">
      <c r="B81" s="46"/>
      <c r="C81" s="108" t="s">
        <v>123</v>
      </c>
      <c r="D81" s="74"/>
      <c r="E81" s="74"/>
      <c r="F81" s="74"/>
      <c r="G81" s="74"/>
      <c r="H81" s="74"/>
      <c r="I81" s="203"/>
      <c r="J81" s="215">
        <f>BK81</f>
        <v>0</v>
      </c>
      <c r="K81" s="74"/>
      <c r="L81" s="72"/>
      <c r="M81" s="105"/>
      <c r="N81" s="106"/>
      <c r="O81" s="106"/>
      <c r="P81" s="216">
        <f>P82</f>
        <v>0</v>
      </c>
      <c r="Q81" s="106"/>
      <c r="R81" s="216">
        <f>R82</f>
        <v>289.70983000000001</v>
      </c>
      <c r="S81" s="106"/>
      <c r="T81" s="217">
        <f>T82</f>
        <v>0</v>
      </c>
      <c r="AT81" s="24" t="s">
        <v>70</v>
      </c>
      <c r="AU81" s="24" t="s">
        <v>124</v>
      </c>
      <c r="BK81" s="218">
        <f>BK82</f>
        <v>0</v>
      </c>
    </row>
    <row r="82" s="11" customFormat="1" ht="37.44001" customHeight="1">
      <c r="B82" s="219"/>
      <c r="C82" s="220"/>
      <c r="D82" s="221" t="s">
        <v>70</v>
      </c>
      <c r="E82" s="222" t="s">
        <v>147</v>
      </c>
      <c r="F82" s="222" t="s">
        <v>863</v>
      </c>
      <c r="G82" s="220"/>
      <c r="H82" s="220"/>
      <c r="I82" s="223"/>
      <c r="J82" s="224">
        <f>BK82</f>
        <v>0</v>
      </c>
      <c r="K82" s="220"/>
      <c r="L82" s="225"/>
      <c r="M82" s="226"/>
      <c r="N82" s="227"/>
      <c r="O82" s="227"/>
      <c r="P82" s="228">
        <f>P83+P141+P153+P157</f>
        <v>0</v>
      </c>
      <c r="Q82" s="227"/>
      <c r="R82" s="228">
        <f>R83+R141+R153+R157</f>
        <v>289.70983000000001</v>
      </c>
      <c r="S82" s="227"/>
      <c r="T82" s="229">
        <f>T83+T141+T153+T157</f>
        <v>0</v>
      </c>
      <c r="AR82" s="230" t="s">
        <v>78</v>
      </c>
      <c r="AT82" s="231" t="s">
        <v>70</v>
      </c>
      <c r="AU82" s="231" t="s">
        <v>71</v>
      </c>
      <c r="AY82" s="230" t="s">
        <v>149</v>
      </c>
      <c r="BK82" s="232">
        <f>BK83+BK141+BK153+BK157</f>
        <v>0</v>
      </c>
    </row>
    <row r="83" s="11" customFormat="1" ht="19.92" customHeight="1">
      <c r="B83" s="219"/>
      <c r="C83" s="220"/>
      <c r="D83" s="221" t="s">
        <v>70</v>
      </c>
      <c r="E83" s="233" t="s">
        <v>78</v>
      </c>
      <c r="F83" s="233" t="s">
        <v>76</v>
      </c>
      <c r="G83" s="220"/>
      <c r="H83" s="220"/>
      <c r="I83" s="223"/>
      <c r="J83" s="234">
        <f>BK83</f>
        <v>0</v>
      </c>
      <c r="K83" s="220"/>
      <c r="L83" s="225"/>
      <c r="M83" s="226"/>
      <c r="N83" s="227"/>
      <c r="O83" s="227"/>
      <c r="P83" s="228">
        <f>SUM(P84:P140)</f>
        <v>0</v>
      </c>
      <c r="Q83" s="227"/>
      <c r="R83" s="228">
        <f>SUM(R84:R140)</f>
        <v>74.229250000000008</v>
      </c>
      <c r="S83" s="227"/>
      <c r="T83" s="229">
        <f>SUM(T84:T140)</f>
        <v>0</v>
      </c>
      <c r="AR83" s="230" t="s">
        <v>78</v>
      </c>
      <c r="AT83" s="231" t="s">
        <v>70</v>
      </c>
      <c r="AU83" s="231" t="s">
        <v>78</v>
      </c>
      <c r="AY83" s="230" t="s">
        <v>149</v>
      </c>
      <c r="BK83" s="232">
        <f>SUM(BK84:BK140)</f>
        <v>0</v>
      </c>
    </row>
    <row r="84" s="1" customFormat="1" ht="25.5" customHeight="1">
      <c r="B84" s="46"/>
      <c r="C84" s="235" t="s">
        <v>78</v>
      </c>
      <c r="D84" s="235" t="s">
        <v>150</v>
      </c>
      <c r="E84" s="236" t="s">
        <v>166</v>
      </c>
      <c r="F84" s="237" t="s">
        <v>167</v>
      </c>
      <c r="G84" s="238" t="s">
        <v>168</v>
      </c>
      <c r="H84" s="239">
        <v>4</v>
      </c>
      <c r="I84" s="240"/>
      <c r="J84" s="241">
        <f>ROUND(I84*H84,2)</f>
        <v>0</v>
      </c>
      <c r="K84" s="237" t="s">
        <v>162</v>
      </c>
      <c r="L84" s="72"/>
      <c r="M84" s="242" t="s">
        <v>21</v>
      </c>
      <c r="N84" s="243" t="s">
        <v>42</v>
      </c>
      <c r="O84" s="47"/>
      <c r="P84" s="244">
        <f>O84*H84</f>
        <v>0</v>
      </c>
      <c r="Q84" s="244">
        <v>0</v>
      </c>
      <c r="R84" s="244">
        <f>Q84*H84</f>
        <v>0</v>
      </c>
      <c r="S84" s="244">
        <v>0</v>
      </c>
      <c r="T84" s="245">
        <f>S84*H84</f>
        <v>0</v>
      </c>
      <c r="AR84" s="24" t="s">
        <v>154</v>
      </c>
      <c r="AT84" s="24" t="s">
        <v>150</v>
      </c>
      <c r="AU84" s="24" t="s">
        <v>80</v>
      </c>
      <c r="AY84" s="24" t="s">
        <v>149</v>
      </c>
      <c r="BE84" s="246">
        <f>IF(N84="základní",J84,0)</f>
        <v>0</v>
      </c>
      <c r="BF84" s="246">
        <f>IF(N84="snížená",J84,0)</f>
        <v>0</v>
      </c>
      <c r="BG84" s="246">
        <f>IF(N84="zákl. přenesená",J84,0)</f>
        <v>0</v>
      </c>
      <c r="BH84" s="246">
        <f>IF(N84="sníž. přenesená",J84,0)</f>
        <v>0</v>
      </c>
      <c r="BI84" s="246">
        <f>IF(N84="nulová",J84,0)</f>
        <v>0</v>
      </c>
      <c r="BJ84" s="24" t="s">
        <v>78</v>
      </c>
      <c r="BK84" s="246">
        <f>ROUND(I84*H84,2)</f>
        <v>0</v>
      </c>
      <c r="BL84" s="24" t="s">
        <v>154</v>
      </c>
      <c r="BM84" s="24" t="s">
        <v>864</v>
      </c>
    </row>
    <row r="85" s="1" customFormat="1">
      <c r="B85" s="46"/>
      <c r="C85" s="74"/>
      <c r="D85" s="247" t="s">
        <v>156</v>
      </c>
      <c r="E85" s="74"/>
      <c r="F85" s="248" t="s">
        <v>865</v>
      </c>
      <c r="G85" s="74"/>
      <c r="H85" s="74"/>
      <c r="I85" s="203"/>
      <c r="J85" s="74"/>
      <c r="K85" s="74"/>
      <c r="L85" s="72"/>
      <c r="M85" s="249"/>
      <c r="N85" s="47"/>
      <c r="O85" s="47"/>
      <c r="P85" s="47"/>
      <c r="Q85" s="47"/>
      <c r="R85" s="47"/>
      <c r="S85" s="47"/>
      <c r="T85" s="95"/>
      <c r="AT85" s="24" t="s">
        <v>156</v>
      </c>
      <c r="AU85" s="24" t="s">
        <v>80</v>
      </c>
    </row>
    <row r="86" s="1" customFormat="1" ht="38.25" customHeight="1">
      <c r="B86" s="46"/>
      <c r="C86" s="235" t="s">
        <v>80</v>
      </c>
      <c r="D86" s="235" t="s">
        <v>150</v>
      </c>
      <c r="E86" s="236" t="s">
        <v>866</v>
      </c>
      <c r="F86" s="237" t="s">
        <v>867</v>
      </c>
      <c r="G86" s="238" t="s">
        <v>173</v>
      </c>
      <c r="H86" s="239">
        <v>1091.4000000000001</v>
      </c>
      <c r="I86" s="240"/>
      <c r="J86" s="241">
        <f>ROUND(I86*H86,2)</f>
        <v>0</v>
      </c>
      <c r="K86" s="237" t="s">
        <v>162</v>
      </c>
      <c r="L86" s="72"/>
      <c r="M86" s="242" t="s">
        <v>21</v>
      </c>
      <c r="N86" s="243" t="s">
        <v>42</v>
      </c>
      <c r="O86" s="47"/>
      <c r="P86" s="244">
        <f>O86*H86</f>
        <v>0</v>
      </c>
      <c r="Q86" s="244">
        <v>0</v>
      </c>
      <c r="R86" s="244">
        <f>Q86*H86</f>
        <v>0</v>
      </c>
      <c r="S86" s="244">
        <v>0</v>
      </c>
      <c r="T86" s="245">
        <f>S86*H86</f>
        <v>0</v>
      </c>
      <c r="AR86" s="24" t="s">
        <v>154</v>
      </c>
      <c r="AT86" s="24" t="s">
        <v>150</v>
      </c>
      <c r="AU86" s="24" t="s">
        <v>80</v>
      </c>
      <c r="AY86" s="24" t="s">
        <v>149</v>
      </c>
      <c r="BE86" s="246">
        <f>IF(N86="základní",J86,0)</f>
        <v>0</v>
      </c>
      <c r="BF86" s="246">
        <f>IF(N86="snížená",J86,0)</f>
        <v>0</v>
      </c>
      <c r="BG86" s="246">
        <f>IF(N86="zákl. přenesená",J86,0)</f>
        <v>0</v>
      </c>
      <c r="BH86" s="246">
        <f>IF(N86="sníž. přenesená",J86,0)</f>
        <v>0</v>
      </c>
      <c r="BI86" s="246">
        <f>IF(N86="nulová",J86,0)</f>
        <v>0</v>
      </c>
      <c r="BJ86" s="24" t="s">
        <v>78</v>
      </c>
      <c r="BK86" s="246">
        <f>ROUND(I86*H86,2)</f>
        <v>0</v>
      </c>
      <c r="BL86" s="24" t="s">
        <v>154</v>
      </c>
      <c r="BM86" s="24" t="s">
        <v>868</v>
      </c>
    </row>
    <row r="87" s="1" customFormat="1">
      <c r="B87" s="46"/>
      <c r="C87" s="74"/>
      <c r="D87" s="247" t="s">
        <v>156</v>
      </c>
      <c r="E87" s="74"/>
      <c r="F87" s="248" t="s">
        <v>869</v>
      </c>
      <c r="G87" s="74"/>
      <c r="H87" s="74"/>
      <c r="I87" s="203"/>
      <c r="J87" s="74"/>
      <c r="K87" s="74"/>
      <c r="L87" s="72"/>
      <c r="M87" s="249"/>
      <c r="N87" s="47"/>
      <c r="O87" s="47"/>
      <c r="P87" s="47"/>
      <c r="Q87" s="47"/>
      <c r="R87" s="47"/>
      <c r="S87" s="47"/>
      <c r="T87" s="95"/>
      <c r="AT87" s="24" t="s">
        <v>156</v>
      </c>
      <c r="AU87" s="24" t="s">
        <v>80</v>
      </c>
    </row>
    <row r="88" s="12" customFormat="1">
      <c r="B88" s="250"/>
      <c r="C88" s="251"/>
      <c r="D88" s="247" t="s">
        <v>158</v>
      </c>
      <c r="E88" s="252" t="s">
        <v>21</v>
      </c>
      <c r="F88" s="253" t="s">
        <v>870</v>
      </c>
      <c r="G88" s="251"/>
      <c r="H88" s="254">
        <v>1091.4000000000001</v>
      </c>
      <c r="I88" s="255"/>
      <c r="J88" s="251"/>
      <c r="K88" s="251"/>
      <c r="L88" s="256"/>
      <c r="M88" s="257"/>
      <c r="N88" s="258"/>
      <c r="O88" s="258"/>
      <c r="P88" s="258"/>
      <c r="Q88" s="258"/>
      <c r="R88" s="258"/>
      <c r="S88" s="258"/>
      <c r="T88" s="259"/>
      <c r="AT88" s="260" t="s">
        <v>158</v>
      </c>
      <c r="AU88" s="260" t="s">
        <v>80</v>
      </c>
      <c r="AV88" s="12" t="s">
        <v>80</v>
      </c>
      <c r="AW88" s="12" t="s">
        <v>35</v>
      </c>
      <c r="AX88" s="12" t="s">
        <v>78</v>
      </c>
      <c r="AY88" s="260" t="s">
        <v>149</v>
      </c>
    </row>
    <row r="89" s="1" customFormat="1" ht="16.5" customHeight="1">
      <c r="B89" s="46"/>
      <c r="C89" s="272" t="s">
        <v>165</v>
      </c>
      <c r="D89" s="272" t="s">
        <v>288</v>
      </c>
      <c r="E89" s="273" t="s">
        <v>871</v>
      </c>
      <c r="F89" s="274" t="s">
        <v>872</v>
      </c>
      <c r="G89" s="275" t="s">
        <v>291</v>
      </c>
      <c r="H89" s="276">
        <v>74.215000000000003</v>
      </c>
      <c r="I89" s="277"/>
      <c r="J89" s="278">
        <f>ROUND(I89*H89,2)</f>
        <v>0</v>
      </c>
      <c r="K89" s="274" t="s">
        <v>162</v>
      </c>
      <c r="L89" s="279"/>
      <c r="M89" s="280" t="s">
        <v>21</v>
      </c>
      <c r="N89" s="281" t="s">
        <v>42</v>
      </c>
      <c r="O89" s="47"/>
      <c r="P89" s="244">
        <f>O89*H89</f>
        <v>0</v>
      </c>
      <c r="Q89" s="244">
        <v>1</v>
      </c>
      <c r="R89" s="244">
        <f>Q89*H89</f>
        <v>74.215000000000003</v>
      </c>
      <c r="S89" s="244">
        <v>0</v>
      </c>
      <c r="T89" s="245">
        <f>S89*H89</f>
        <v>0</v>
      </c>
      <c r="AR89" s="24" t="s">
        <v>195</v>
      </c>
      <c r="AT89" s="24" t="s">
        <v>288</v>
      </c>
      <c r="AU89" s="24" t="s">
        <v>80</v>
      </c>
      <c r="AY89" s="24" t="s">
        <v>149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78</v>
      </c>
      <c r="BK89" s="246">
        <f>ROUND(I89*H89,2)</f>
        <v>0</v>
      </c>
      <c r="BL89" s="24" t="s">
        <v>154</v>
      </c>
      <c r="BM89" s="24" t="s">
        <v>873</v>
      </c>
    </row>
    <row r="90" s="1" customFormat="1">
      <c r="B90" s="46"/>
      <c r="C90" s="74"/>
      <c r="D90" s="247" t="s">
        <v>156</v>
      </c>
      <c r="E90" s="74"/>
      <c r="F90" s="248" t="s">
        <v>874</v>
      </c>
      <c r="G90" s="74"/>
      <c r="H90" s="74"/>
      <c r="I90" s="203"/>
      <c r="J90" s="74"/>
      <c r="K90" s="74"/>
      <c r="L90" s="72"/>
      <c r="M90" s="249"/>
      <c r="N90" s="47"/>
      <c r="O90" s="47"/>
      <c r="P90" s="47"/>
      <c r="Q90" s="47"/>
      <c r="R90" s="47"/>
      <c r="S90" s="47"/>
      <c r="T90" s="95"/>
      <c r="AT90" s="24" t="s">
        <v>156</v>
      </c>
      <c r="AU90" s="24" t="s">
        <v>80</v>
      </c>
    </row>
    <row r="91" s="12" customFormat="1">
      <c r="B91" s="250"/>
      <c r="C91" s="251"/>
      <c r="D91" s="247" t="s">
        <v>158</v>
      </c>
      <c r="E91" s="252" t="s">
        <v>21</v>
      </c>
      <c r="F91" s="253" t="s">
        <v>875</v>
      </c>
      <c r="G91" s="251"/>
      <c r="H91" s="254">
        <v>74.215000000000003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AT91" s="260" t="s">
        <v>158</v>
      </c>
      <c r="AU91" s="260" t="s">
        <v>80</v>
      </c>
      <c r="AV91" s="12" t="s">
        <v>80</v>
      </c>
      <c r="AW91" s="12" t="s">
        <v>35</v>
      </c>
      <c r="AX91" s="12" t="s">
        <v>78</v>
      </c>
      <c r="AY91" s="260" t="s">
        <v>149</v>
      </c>
    </row>
    <row r="92" s="1" customFormat="1" ht="38.25" customHeight="1">
      <c r="B92" s="46"/>
      <c r="C92" s="235" t="s">
        <v>154</v>
      </c>
      <c r="D92" s="235" t="s">
        <v>150</v>
      </c>
      <c r="E92" s="236" t="s">
        <v>208</v>
      </c>
      <c r="F92" s="237" t="s">
        <v>209</v>
      </c>
      <c r="G92" s="238" t="s">
        <v>173</v>
      </c>
      <c r="H92" s="239">
        <v>185.19999999999999</v>
      </c>
      <c r="I92" s="240"/>
      <c r="J92" s="241">
        <f>ROUND(I92*H92,2)</f>
        <v>0</v>
      </c>
      <c r="K92" s="237" t="s">
        <v>162</v>
      </c>
      <c r="L92" s="72"/>
      <c r="M92" s="242" t="s">
        <v>21</v>
      </c>
      <c r="N92" s="243" t="s">
        <v>42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154</v>
      </c>
      <c r="AT92" s="24" t="s">
        <v>150</v>
      </c>
      <c r="AU92" s="24" t="s">
        <v>80</v>
      </c>
      <c r="AY92" s="24" t="s">
        <v>149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78</v>
      </c>
      <c r="BK92" s="246">
        <f>ROUND(I92*H92,2)</f>
        <v>0</v>
      </c>
      <c r="BL92" s="24" t="s">
        <v>154</v>
      </c>
      <c r="BM92" s="24" t="s">
        <v>876</v>
      </c>
    </row>
    <row r="93" s="1" customFormat="1">
      <c r="B93" s="46"/>
      <c r="C93" s="74"/>
      <c r="D93" s="247" t="s">
        <v>156</v>
      </c>
      <c r="E93" s="74"/>
      <c r="F93" s="248" t="s">
        <v>877</v>
      </c>
      <c r="G93" s="74"/>
      <c r="H93" s="74"/>
      <c r="I93" s="203"/>
      <c r="J93" s="74"/>
      <c r="K93" s="74"/>
      <c r="L93" s="72"/>
      <c r="M93" s="249"/>
      <c r="N93" s="47"/>
      <c r="O93" s="47"/>
      <c r="P93" s="47"/>
      <c r="Q93" s="47"/>
      <c r="R93" s="47"/>
      <c r="S93" s="47"/>
      <c r="T93" s="95"/>
      <c r="AT93" s="24" t="s">
        <v>156</v>
      </c>
      <c r="AU93" s="24" t="s">
        <v>80</v>
      </c>
    </row>
    <row r="94" s="12" customFormat="1">
      <c r="B94" s="250"/>
      <c r="C94" s="251"/>
      <c r="D94" s="247" t="s">
        <v>158</v>
      </c>
      <c r="E94" s="252" t="s">
        <v>21</v>
      </c>
      <c r="F94" s="253" t="s">
        <v>878</v>
      </c>
      <c r="G94" s="251"/>
      <c r="H94" s="254">
        <v>185.19999999999999</v>
      </c>
      <c r="I94" s="255"/>
      <c r="J94" s="251"/>
      <c r="K94" s="251"/>
      <c r="L94" s="256"/>
      <c r="M94" s="257"/>
      <c r="N94" s="258"/>
      <c r="O94" s="258"/>
      <c r="P94" s="258"/>
      <c r="Q94" s="258"/>
      <c r="R94" s="258"/>
      <c r="S94" s="258"/>
      <c r="T94" s="259"/>
      <c r="AT94" s="260" t="s">
        <v>158</v>
      </c>
      <c r="AU94" s="260" t="s">
        <v>80</v>
      </c>
      <c r="AV94" s="12" t="s">
        <v>80</v>
      </c>
      <c r="AW94" s="12" t="s">
        <v>35</v>
      </c>
      <c r="AX94" s="12" t="s">
        <v>78</v>
      </c>
      <c r="AY94" s="260" t="s">
        <v>149</v>
      </c>
    </row>
    <row r="95" s="1" customFormat="1" ht="25.5" customHeight="1">
      <c r="B95" s="46"/>
      <c r="C95" s="235" t="s">
        <v>177</v>
      </c>
      <c r="D95" s="235" t="s">
        <v>150</v>
      </c>
      <c r="E95" s="236" t="s">
        <v>171</v>
      </c>
      <c r="F95" s="237" t="s">
        <v>172</v>
      </c>
      <c r="G95" s="238" t="s">
        <v>173</v>
      </c>
      <c r="H95" s="239">
        <v>8</v>
      </c>
      <c r="I95" s="240"/>
      <c r="J95" s="241">
        <f>ROUND(I95*H95,2)</f>
        <v>0</v>
      </c>
      <c r="K95" s="237" t="s">
        <v>162</v>
      </c>
      <c r="L95" s="72"/>
      <c r="M95" s="242" t="s">
        <v>21</v>
      </c>
      <c r="N95" s="243" t="s">
        <v>42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154</v>
      </c>
      <c r="AT95" s="24" t="s">
        <v>150</v>
      </c>
      <c r="AU95" s="24" t="s">
        <v>80</v>
      </c>
      <c r="AY95" s="24" t="s">
        <v>149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78</v>
      </c>
      <c r="BK95" s="246">
        <f>ROUND(I95*H95,2)</f>
        <v>0</v>
      </c>
      <c r="BL95" s="24" t="s">
        <v>154</v>
      </c>
      <c r="BM95" s="24" t="s">
        <v>879</v>
      </c>
    </row>
    <row r="96" s="1" customFormat="1">
      <c r="B96" s="46"/>
      <c r="C96" s="74"/>
      <c r="D96" s="247" t="s">
        <v>156</v>
      </c>
      <c r="E96" s="74"/>
      <c r="F96" s="248" t="s">
        <v>880</v>
      </c>
      <c r="G96" s="74"/>
      <c r="H96" s="74"/>
      <c r="I96" s="203"/>
      <c r="J96" s="74"/>
      <c r="K96" s="74"/>
      <c r="L96" s="72"/>
      <c r="M96" s="249"/>
      <c r="N96" s="47"/>
      <c r="O96" s="47"/>
      <c r="P96" s="47"/>
      <c r="Q96" s="47"/>
      <c r="R96" s="47"/>
      <c r="S96" s="47"/>
      <c r="T96" s="95"/>
      <c r="AT96" s="24" t="s">
        <v>156</v>
      </c>
      <c r="AU96" s="24" t="s">
        <v>80</v>
      </c>
    </row>
    <row r="97" s="12" customFormat="1">
      <c r="B97" s="250"/>
      <c r="C97" s="251"/>
      <c r="D97" s="247" t="s">
        <v>158</v>
      </c>
      <c r="E97" s="252" t="s">
        <v>21</v>
      </c>
      <c r="F97" s="253" t="s">
        <v>881</v>
      </c>
      <c r="G97" s="251"/>
      <c r="H97" s="254">
        <v>8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158</v>
      </c>
      <c r="AU97" s="260" t="s">
        <v>80</v>
      </c>
      <c r="AV97" s="12" t="s">
        <v>80</v>
      </c>
      <c r="AW97" s="12" t="s">
        <v>35</v>
      </c>
      <c r="AX97" s="12" t="s">
        <v>78</v>
      </c>
      <c r="AY97" s="260" t="s">
        <v>149</v>
      </c>
    </row>
    <row r="98" s="1" customFormat="1" ht="38.25" customHeight="1">
      <c r="B98" s="46"/>
      <c r="C98" s="235" t="s">
        <v>183</v>
      </c>
      <c r="D98" s="235" t="s">
        <v>150</v>
      </c>
      <c r="E98" s="236" t="s">
        <v>882</v>
      </c>
      <c r="F98" s="237" t="s">
        <v>883</v>
      </c>
      <c r="G98" s="238" t="s">
        <v>173</v>
      </c>
      <c r="H98" s="239">
        <v>815</v>
      </c>
      <c r="I98" s="240"/>
      <c r="J98" s="241">
        <f>ROUND(I98*H98,2)</f>
        <v>0</v>
      </c>
      <c r="K98" s="237" t="s">
        <v>162</v>
      </c>
      <c r="L98" s="72"/>
      <c r="M98" s="242" t="s">
        <v>21</v>
      </c>
      <c r="N98" s="243" t="s">
        <v>42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154</v>
      </c>
      <c r="AT98" s="24" t="s">
        <v>150</v>
      </c>
      <c r="AU98" s="24" t="s">
        <v>80</v>
      </c>
      <c r="AY98" s="24" t="s">
        <v>149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78</v>
      </c>
      <c r="BK98" s="246">
        <f>ROUND(I98*H98,2)</f>
        <v>0</v>
      </c>
      <c r="BL98" s="24" t="s">
        <v>154</v>
      </c>
      <c r="BM98" s="24" t="s">
        <v>884</v>
      </c>
    </row>
    <row r="99" s="1" customFormat="1">
      <c r="B99" s="46"/>
      <c r="C99" s="74"/>
      <c r="D99" s="247" t="s">
        <v>156</v>
      </c>
      <c r="E99" s="74"/>
      <c r="F99" s="248" t="s">
        <v>885</v>
      </c>
      <c r="G99" s="74"/>
      <c r="H99" s="74"/>
      <c r="I99" s="203"/>
      <c r="J99" s="74"/>
      <c r="K99" s="74"/>
      <c r="L99" s="72"/>
      <c r="M99" s="249"/>
      <c r="N99" s="47"/>
      <c r="O99" s="47"/>
      <c r="P99" s="47"/>
      <c r="Q99" s="47"/>
      <c r="R99" s="47"/>
      <c r="S99" s="47"/>
      <c r="T99" s="95"/>
      <c r="AT99" s="24" t="s">
        <v>156</v>
      </c>
      <c r="AU99" s="24" t="s">
        <v>80</v>
      </c>
    </row>
    <row r="100" s="1" customFormat="1" ht="38.25" customHeight="1">
      <c r="B100" s="46"/>
      <c r="C100" s="235" t="s">
        <v>189</v>
      </c>
      <c r="D100" s="235" t="s">
        <v>150</v>
      </c>
      <c r="E100" s="236" t="s">
        <v>886</v>
      </c>
      <c r="F100" s="237" t="s">
        <v>887</v>
      </c>
      <c r="G100" s="238" t="s">
        <v>173</v>
      </c>
      <c r="H100" s="239">
        <v>2764</v>
      </c>
      <c r="I100" s="240"/>
      <c r="J100" s="241">
        <f>ROUND(I100*H100,2)</f>
        <v>0</v>
      </c>
      <c r="K100" s="237" t="s">
        <v>162</v>
      </c>
      <c r="L100" s="72"/>
      <c r="M100" s="242" t="s">
        <v>21</v>
      </c>
      <c r="N100" s="243" t="s">
        <v>42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154</v>
      </c>
      <c r="AT100" s="24" t="s">
        <v>150</v>
      </c>
      <c r="AU100" s="24" t="s">
        <v>80</v>
      </c>
      <c r="AY100" s="24" t="s">
        <v>149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78</v>
      </c>
      <c r="BK100" s="246">
        <f>ROUND(I100*H100,2)</f>
        <v>0</v>
      </c>
      <c r="BL100" s="24" t="s">
        <v>154</v>
      </c>
      <c r="BM100" s="24" t="s">
        <v>888</v>
      </c>
    </row>
    <row r="101" s="12" customFormat="1">
      <c r="B101" s="250"/>
      <c r="C101" s="251"/>
      <c r="D101" s="247" t="s">
        <v>158</v>
      </c>
      <c r="E101" s="252" t="s">
        <v>21</v>
      </c>
      <c r="F101" s="253" t="s">
        <v>889</v>
      </c>
      <c r="G101" s="251"/>
      <c r="H101" s="254">
        <v>2764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AT101" s="260" t="s">
        <v>158</v>
      </c>
      <c r="AU101" s="260" t="s">
        <v>80</v>
      </c>
      <c r="AV101" s="12" t="s">
        <v>80</v>
      </c>
      <c r="AW101" s="12" t="s">
        <v>35</v>
      </c>
      <c r="AX101" s="12" t="s">
        <v>78</v>
      </c>
      <c r="AY101" s="260" t="s">
        <v>149</v>
      </c>
    </row>
    <row r="102" s="1" customFormat="1" ht="38.25" customHeight="1">
      <c r="B102" s="46"/>
      <c r="C102" s="235" t="s">
        <v>195</v>
      </c>
      <c r="D102" s="235" t="s">
        <v>150</v>
      </c>
      <c r="E102" s="236" t="s">
        <v>890</v>
      </c>
      <c r="F102" s="237" t="s">
        <v>891</v>
      </c>
      <c r="G102" s="238" t="s">
        <v>173</v>
      </c>
      <c r="H102" s="239">
        <v>5.4000000000000004</v>
      </c>
      <c r="I102" s="240"/>
      <c r="J102" s="241">
        <f>ROUND(I102*H102,2)</f>
        <v>0</v>
      </c>
      <c r="K102" s="237" t="s">
        <v>162</v>
      </c>
      <c r="L102" s="72"/>
      <c r="M102" s="242" t="s">
        <v>21</v>
      </c>
      <c r="N102" s="243" t="s">
        <v>42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154</v>
      </c>
      <c r="AT102" s="24" t="s">
        <v>150</v>
      </c>
      <c r="AU102" s="24" t="s">
        <v>80</v>
      </c>
      <c r="AY102" s="24" t="s">
        <v>149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78</v>
      </c>
      <c r="BK102" s="246">
        <f>ROUND(I102*H102,2)</f>
        <v>0</v>
      </c>
      <c r="BL102" s="24" t="s">
        <v>154</v>
      </c>
      <c r="BM102" s="24" t="s">
        <v>892</v>
      </c>
    </row>
    <row r="103" s="1" customFormat="1">
      <c r="B103" s="46"/>
      <c r="C103" s="74"/>
      <c r="D103" s="247" t="s">
        <v>156</v>
      </c>
      <c r="E103" s="74"/>
      <c r="F103" s="248" t="s">
        <v>893</v>
      </c>
      <c r="G103" s="74"/>
      <c r="H103" s="74"/>
      <c r="I103" s="203"/>
      <c r="J103" s="74"/>
      <c r="K103" s="74"/>
      <c r="L103" s="72"/>
      <c r="M103" s="249"/>
      <c r="N103" s="47"/>
      <c r="O103" s="47"/>
      <c r="P103" s="47"/>
      <c r="Q103" s="47"/>
      <c r="R103" s="47"/>
      <c r="S103" s="47"/>
      <c r="T103" s="95"/>
      <c r="AT103" s="24" t="s">
        <v>156</v>
      </c>
      <c r="AU103" s="24" t="s">
        <v>80</v>
      </c>
    </row>
    <row r="104" s="12" customFormat="1">
      <c r="B104" s="250"/>
      <c r="C104" s="251"/>
      <c r="D104" s="247" t="s">
        <v>158</v>
      </c>
      <c r="E104" s="252" t="s">
        <v>21</v>
      </c>
      <c r="F104" s="253" t="s">
        <v>894</v>
      </c>
      <c r="G104" s="251"/>
      <c r="H104" s="254">
        <v>5.4000000000000004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AT104" s="260" t="s">
        <v>158</v>
      </c>
      <c r="AU104" s="260" t="s">
        <v>80</v>
      </c>
      <c r="AV104" s="12" t="s">
        <v>80</v>
      </c>
      <c r="AW104" s="12" t="s">
        <v>35</v>
      </c>
      <c r="AX104" s="12" t="s">
        <v>78</v>
      </c>
      <c r="AY104" s="260" t="s">
        <v>149</v>
      </c>
    </row>
    <row r="105" s="1" customFormat="1" ht="38.25" customHeight="1">
      <c r="B105" s="46"/>
      <c r="C105" s="235" t="s">
        <v>200</v>
      </c>
      <c r="D105" s="235" t="s">
        <v>150</v>
      </c>
      <c r="E105" s="236" t="s">
        <v>214</v>
      </c>
      <c r="F105" s="237" t="s">
        <v>215</v>
      </c>
      <c r="G105" s="238" t="s">
        <v>173</v>
      </c>
      <c r="H105" s="239">
        <v>2878</v>
      </c>
      <c r="I105" s="240"/>
      <c r="J105" s="241">
        <f>ROUND(I105*H105,2)</f>
        <v>0</v>
      </c>
      <c r="K105" s="237" t="s">
        <v>162</v>
      </c>
      <c r="L105" s="72"/>
      <c r="M105" s="242" t="s">
        <v>21</v>
      </c>
      <c r="N105" s="243" t="s">
        <v>42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154</v>
      </c>
      <c r="AT105" s="24" t="s">
        <v>150</v>
      </c>
      <c r="AU105" s="24" t="s">
        <v>80</v>
      </c>
      <c r="AY105" s="24" t="s">
        <v>149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78</v>
      </c>
      <c r="BK105" s="246">
        <f>ROUND(I105*H105,2)</f>
        <v>0</v>
      </c>
      <c r="BL105" s="24" t="s">
        <v>154</v>
      </c>
      <c r="BM105" s="24" t="s">
        <v>895</v>
      </c>
    </row>
    <row r="106" s="12" customFormat="1">
      <c r="B106" s="250"/>
      <c r="C106" s="251"/>
      <c r="D106" s="247" t="s">
        <v>158</v>
      </c>
      <c r="E106" s="252" t="s">
        <v>21</v>
      </c>
      <c r="F106" s="253" t="s">
        <v>896</v>
      </c>
      <c r="G106" s="251"/>
      <c r="H106" s="254">
        <v>114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AT106" s="260" t="s">
        <v>158</v>
      </c>
      <c r="AU106" s="260" t="s">
        <v>80</v>
      </c>
      <c r="AV106" s="12" t="s">
        <v>80</v>
      </c>
      <c r="AW106" s="12" t="s">
        <v>35</v>
      </c>
      <c r="AX106" s="12" t="s">
        <v>71</v>
      </c>
      <c r="AY106" s="260" t="s">
        <v>149</v>
      </c>
    </row>
    <row r="107" s="12" customFormat="1">
      <c r="B107" s="250"/>
      <c r="C107" s="251"/>
      <c r="D107" s="247" t="s">
        <v>158</v>
      </c>
      <c r="E107" s="252" t="s">
        <v>21</v>
      </c>
      <c r="F107" s="253" t="s">
        <v>897</v>
      </c>
      <c r="G107" s="251"/>
      <c r="H107" s="254">
        <v>2764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AT107" s="260" t="s">
        <v>158</v>
      </c>
      <c r="AU107" s="260" t="s">
        <v>80</v>
      </c>
      <c r="AV107" s="12" t="s">
        <v>80</v>
      </c>
      <c r="AW107" s="12" t="s">
        <v>35</v>
      </c>
      <c r="AX107" s="12" t="s">
        <v>71</v>
      </c>
      <c r="AY107" s="260" t="s">
        <v>149</v>
      </c>
    </row>
    <row r="108" s="13" customFormat="1">
      <c r="B108" s="261"/>
      <c r="C108" s="262"/>
      <c r="D108" s="247" t="s">
        <v>158</v>
      </c>
      <c r="E108" s="263" t="s">
        <v>21</v>
      </c>
      <c r="F108" s="264" t="s">
        <v>206</v>
      </c>
      <c r="G108" s="262"/>
      <c r="H108" s="265">
        <v>2878</v>
      </c>
      <c r="I108" s="266"/>
      <c r="J108" s="262"/>
      <c r="K108" s="262"/>
      <c r="L108" s="267"/>
      <c r="M108" s="268"/>
      <c r="N108" s="269"/>
      <c r="O108" s="269"/>
      <c r="P108" s="269"/>
      <c r="Q108" s="269"/>
      <c r="R108" s="269"/>
      <c r="S108" s="269"/>
      <c r="T108" s="270"/>
      <c r="AT108" s="271" t="s">
        <v>158</v>
      </c>
      <c r="AU108" s="271" t="s">
        <v>80</v>
      </c>
      <c r="AV108" s="13" t="s">
        <v>154</v>
      </c>
      <c r="AW108" s="13" t="s">
        <v>35</v>
      </c>
      <c r="AX108" s="13" t="s">
        <v>78</v>
      </c>
      <c r="AY108" s="271" t="s">
        <v>149</v>
      </c>
    </row>
    <row r="109" s="1" customFormat="1" ht="25.5" customHeight="1">
      <c r="B109" s="46"/>
      <c r="C109" s="235" t="s">
        <v>207</v>
      </c>
      <c r="D109" s="235" t="s">
        <v>150</v>
      </c>
      <c r="E109" s="236" t="s">
        <v>201</v>
      </c>
      <c r="F109" s="237" t="s">
        <v>202</v>
      </c>
      <c r="G109" s="238" t="s">
        <v>173</v>
      </c>
      <c r="H109" s="239">
        <v>2063</v>
      </c>
      <c r="I109" s="240"/>
      <c r="J109" s="241">
        <f>ROUND(I109*H109,2)</f>
        <v>0</v>
      </c>
      <c r="K109" s="237" t="s">
        <v>162</v>
      </c>
      <c r="L109" s="72"/>
      <c r="M109" s="242" t="s">
        <v>21</v>
      </c>
      <c r="N109" s="243" t="s">
        <v>42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154</v>
      </c>
      <c r="AT109" s="24" t="s">
        <v>150</v>
      </c>
      <c r="AU109" s="24" t="s">
        <v>80</v>
      </c>
      <c r="AY109" s="24" t="s">
        <v>149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78</v>
      </c>
      <c r="BK109" s="246">
        <f>ROUND(I109*H109,2)</f>
        <v>0</v>
      </c>
      <c r="BL109" s="24" t="s">
        <v>154</v>
      </c>
      <c r="BM109" s="24" t="s">
        <v>898</v>
      </c>
    </row>
    <row r="110" s="12" customFormat="1">
      <c r="B110" s="250"/>
      <c r="C110" s="251"/>
      <c r="D110" s="247" t="s">
        <v>158</v>
      </c>
      <c r="E110" s="252" t="s">
        <v>21</v>
      </c>
      <c r="F110" s="253" t="s">
        <v>899</v>
      </c>
      <c r="G110" s="251"/>
      <c r="H110" s="254">
        <v>1949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AT110" s="260" t="s">
        <v>158</v>
      </c>
      <c r="AU110" s="260" t="s">
        <v>80</v>
      </c>
      <c r="AV110" s="12" t="s">
        <v>80</v>
      </c>
      <c r="AW110" s="12" t="s">
        <v>35</v>
      </c>
      <c r="AX110" s="12" t="s">
        <v>71</v>
      </c>
      <c r="AY110" s="260" t="s">
        <v>149</v>
      </c>
    </row>
    <row r="111" s="12" customFormat="1">
      <c r="B111" s="250"/>
      <c r="C111" s="251"/>
      <c r="D111" s="247" t="s">
        <v>158</v>
      </c>
      <c r="E111" s="252" t="s">
        <v>21</v>
      </c>
      <c r="F111" s="253" t="s">
        <v>900</v>
      </c>
      <c r="G111" s="251"/>
      <c r="H111" s="254">
        <v>114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158</v>
      </c>
      <c r="AU111" s="260" t="s">
        <v>80</v>
      </c>
      <c r="AV111" s="12" t="s">
        <v>80</v>
      </c>
      <c r="AW111" s="12" t="s">
        <v>35</v>
      </c>
      <c r="AX111" s="12" t="s">
        <v>71</v>
      </c>
      <c r="AY111" s="260" t="s">
        <v>149</v>
      </c>
    </row>
    <row r="112" s="13" customFormat="1">
      <c r="B112" s="261"/>
      <c r="C112" s="262"/>
      <c r="D112" s="247" t="s">
        <v>158</v>
      </c>
      <c r="E112" s="263" t="s">
        <v>21</v>
      </c>
      <c r="F112" s="264" t="s">
        <v>206</v>
      </c>
      <c r="G112" s="262"/>
      <c r="H112" s="265">
        <v>2063</v>
      </c>
      <c r="I112" s="266"/>
      <c r="J112" s="262"/>
      <c r="K112" s="262"/>
      <c r="L112" s="267"/>
      <c r="M112" s="268"/>
      <c r="N112" s="269"/>
      <c r="O112" s="269"/>
      <c r="P112" s="269"/>
      <c r="Q112" s="269"/>
      <c r="R112" s="269"/>
      <c r="S112" s="269"/>
      <c r="T112" s="270"/>
      <c r="AT112" s="271" t="s">
        <v>158</v>
      </c>
      <c r="AU112" s="271" t="s">
        <v>80</v>
      </c>
      <c r="AV112" s="13" t="s">
        <v>154</v>
      </c>
      <c r="AW112" s="13" t="s">
        <v>35</v>
      </c>
      <c r="AX112" s="13" t="s">
        <v>78</v>
      </c>
      <c r="AY112" s="271" t="s">
        <v>149</v>
      </c>
    </row>
    <row r="113" s="1" customFormat="1" ht="25.5" customHeight="1">
      <c r="B113" s="46"/>
      <c r="C113" s="235" t="s">
        <v>213</v>
      </c>
      <c r="D113" s="235" t="s">
        <v>150</v>
      </c>
      <c r="E113" s="236" t="s">
        <v>230</v>
      </c>
      <c r="F113" s="237" t="s">
        <v>231</v>
      </c>
      <c r="G113" s="238" t="s">
        <v>173</v>
      </c>
      <c r="H113" s="239">
        <v>2764</v>
      </c>
      <c r="I113" s="240"/>
      <c r="J113" s="241">
        <f>ROUND(I113*H113,2)</f>
        <v>0</v>
      </c>
      <c r="K113" s="237" t="s">
        <v>162</v>
      </c>
      <c r="L113" s="72"/>
      <c r="M113" s="242" t="s">
        <v>21</v>
      </c>
      <c r="N113" s="243" t="s">
        <v>42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154</v>
      </c>
      <c r="AT113" s="24" t="s">
        <v>150</v>
      </c>
      <c r="AU113" s="24" t="s">
        <v>80</v>
      </c>
      <c r="AY113" s="24" t="s">
        <v>149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78</v>
      </c>
      <c r="BK113" s="246">
        <f>ROUND(I113*H113,2)</f>
        <v>0</v>
      </c>
      <c r="BL113" s="24" t="s">
        <v>154</v>
      </c>
      <c r="BM113" s="24" t="s">
        <v>901</v>
      </c>
    </row>
    <row r="114" s="1" customFormat="1">
      <c r="B114" s="46"/>
      <c r="C114" s="74"/>
      <c r="D114" s="247" t="s">
        <v>156</v>
      </c>
      <c r="E114" s="74"/>
      <c r="F114" s="248" t="s">
        <v>902</v>
      </c>
      <c r="G114" s="74"/>
      <c r="H114" s="74"/>
      <c r="I114" s="203"/>
      <c r="J114" s="74"/>
      <c r="K114" s="74"/>
      <c r="L114" s="72"/>
      <c r="M114" s="249"/>
      <c r="N114" s="47"/>
      <c r="O114" s="47"/>
      <c r="P114" s="47"/>
      <c r="Q114" s="47"/>
      <c r="R114" s="47"/>
      <c r="S114" s="47"/>
      <c r="T114" s="95"/>
      <c r="AT114" s="24" t="s">
        <v>156</v>
      </c>
      <c r="AU114" s="24" t="s">
        <v>80</v>
      </c>
    </row>
    <row r="115" s="1" customFormat="1" ht="25.5" customHeight="1">
      <c r="B115" s="46"/>
      <c r="C115" s="235" t="s">
        <v>223</v>
      </c>
      <c r="D115" s="235" t="s">
        <v>150</v>
      </c>
      <c r="E115" s="236" t="s">
        <v>903</v>
      </c>
      <c r="F115" s="237" t="s">
        <v>238</v>
      </c>
      <c r="G115" s="238" t="s">
        <v>173</v>
      </c>
      <c r="H115" s="239">
        <v>5.4000000000000004</v>
      </c>
      <c r="I115" s="240"/>
      <c r="J115" s="241">
        <f>ROUND(I115*H115,2)</f>
        <v>0</v>
      </c>
      <c r="K115" s="237" t="s">
        <v>162</v>
      </c>
      <c r="L115" s="72"/>
      <c r="M115" s="242" t="s">
        <v>21</v>
      </c>
      <c r="N115" s="243" t="s">
        <v>42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154</v>
      </c>
      <c r="AT115" s="24" t="s">
        <v>150</v>
      </c>
      <c r="AU115" s="24" t="s">
        <v>80</v>
      </c>
      <c r="AY115" s="24" t="s">
        <v>149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78</v>
      </c>
      <c r="BK115" s="246">
        <f>ROUND(I115*H115,2)</f>
        <v>0</v>
      </c>
      <c r="BL115" s="24" t="s">
        <v>154</v>
      </c>
      <c r="BM115" s="24" t="s">
        <v>904</v>
      </c>
    </row>
    <row r="116" s="1" customFormat="1" ht="38.25" customHeight="1">
      <c r="B116" s="46"/>
      <c r="C116" s="235" t="s">
        <v>229</v>
      </c>
      <c r="D116" s="235" t="s">
        <v>150</v>
      </c>
      <c r="E116" s="236" t="s">
        <v>905</v>
      </c>
      <c r="F116" s="237" t="s">
        <v>906</v>
      </c>
      <c r="G116" s="238" t="s">
        <v>173</v>
      </c>
      <c r="H116" s="239">
        <v>5.4000000000000004</v>
      </c>
      <c r="I116" s="240"/>
      <c r="J116" s="241">
        <f>ROUND(I116*H116,2)</f>
        <v>0</v>
      </c>
      <c r="K116" s="237" t="s">
        <v>21</v>
      </c>
      <c r="L116" s="72"/>
      <c r="M116" s="242" t="s">
        <v>21</v>
      </c>
      <c r="N116" s="243" t="s">
        <v>42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154</v>
      </c>
      <c r="AT116" s="24" t="s">
        <v>150</v>
      </c>
      <c r="AU116" s="24" t="s">
        <v>80</v>
      </c>
      <c r="AY116" s="24" t="s">
        <v>149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78</v>
      </c>
      <c r="BK116" s="246">
        <f>ROUND(I116*H116,2)</f>
        <v>0</v>
      </c>
      <c r="BL116" s="24" t="s">
        <v>154</v>
      </c>
      <c r="BM116" s="24" t="s">
        <v>907</v>
      </c>
    </row>
    <row r="117" s="1" customFormat="1">
      <c r="B117" s="46"/>
      <c r="C117" s="74"/>
      <c r="D117" s="247" t="s">
        <v>156</v>
      </c>
      <c r="E117" s="74"/>
      <c r="F117" s="248" t="s">
        <v>908</v>
      </c>
      <c r="G117" s="74"/>
      <c r="H117" s="74"/>
      <c r="I117" s="203"/>
      <c r="J117" s="74"/>
      <c r="K117" s="74"/>
      <c r="L117" s="72"/>
      <c r="M117" s="249"/>
      <c r="N117" s="47"/>
      <c r="O117" s="47"/>
      <c r="P117" s="47"/>
      <c r="Q117" s="47"/>
      <c r="R117" s="47"/>
      <c r="S117" s="47"/>
      <c r="T117" s="95"/>
      <c r="AT117" s="24" t="s">
        <v>156</v>
      </c>
      <c r="AU117" s="24" t="s">
        <v>80</v>
      </c>
    </row>
    <row r="118" s="1" customFormat="1" ht="25.5" customHeight="1">
      <c r="B118" s="46"/>
      <c r="C118" s="235" t="s">
        <v>236</v>
      </c>
      <c r="D118" s="235" t="s">
        <v>150</v>
      </c>
      <c r="E118" s="236" t="s">
        <v>909</v>
      </c>
      <c r="F118" s="237" t="s">
        <v>910</v>
      </c>
      <c r="G118" s="238" t="s">
        <v>153</v>
      </c>
      <c r="H118" s="239">
        <v>1233.3330000000001</v>
      </c>
      <c r="I118" s="240"/>
      <c r="J118" s="241">
        <f>ROUND(I118*H118,2)</f>
        <v>0</v>
      </c>
      <c r="K118" s="237" t="s">
        <v>162</v>
      </c>
      <c r="L118" s="72"/>
      <c r="M118" s="242" t="s">
        <v>21</v>
      </c>
      <c r="N118" s="243" t="s">
        <v>42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154</v>
      </c>
      <c r="AT118" s="24" t="s">
        <v>150</v>
      </c>
      <c r="AU118" s="24" t="s">
        <v>80</v>
      </c>
      <c r="AY118" s="24" t="s">
        <v>149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78</v>
      </c>
      <c r="BK118" s="246">
        <f>ROUND(I118*H118,2)</f>
        <v>0</v>
      </c>
      <c r="BL118" s="24" t="s">
        <v>154</v>
      </c>
      <c r="BM118" s="24" t="s">
        <v>911</v>
      </c>
    </row>
    <row r="119" s="1" customFormat="1">
      <c r="B119" s="46"/>
      <c r="C119" s="74"/>
      <c r="D119" s="247" t="s">
        <v>156</v>
      </c>
      <c r="E119" s="74"/>
      <c r="F119" s="248" t="s">
        <v>912</v>
      </c>
      <c r="G119" s="74"/>
      <c r="H119" s="74"/>
      <c r="I119" s="203"/>
      <c r="J119" s="74"/>
      <c r="K119" s="74"/>
      <c r="L119" s="72"/>
      <c r="M119" s="249"/>
      <c r="N119" s="47"/>
      <c r="O119" s="47"/>
      <c r="P119" s="47"/>
      <c r="Q119" s="47"/>
      <c r="R119" s="47"/>
      <c r="S119" s="47"/>
      <c r="T119" s="95"/>
      <c r="AT119" s="24" t="s">
        <v>156</v>
      </c>
      <c r="AU119" s="24" t="s">
        <v>80</v>
      </c>
    </row>
    <row r="120" s="12" customFormat="1">
      <c r="B120" s="250"/>
      <c r="C120" s="251"/>
      <c r="D120" s="247" t="s">
        <v>158</v>
      </c>
      <c r="E120" s="252" t="s">
        <v>21</v>
      </c>
      <c r="F120" s="253" t="s">
        <v>913</v>
      </c>
      <c r="G120" s="251"/>
      <c r="H120" s="254">
        <v>1233.3330000000001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AT120" s="260" t="s">
        <v>158</v>
      </c>
      <c r="AU120" s="260" t="s">
        <v>80</v>
      </c>
      <c r="AV120" s="12" t="s">
        <v>80</v>
      </c>
      <c r="AW120" s="12" t="s">
        <v>35</v>
      </c>
      <c r="AX120" s="12" t="s">
        <v>78</v>
      </c>
      <c r="AY120" s="260" t="s">
        <v>149</v>
      </c>
    </row>
    <row r="121" s="1" customFormat="1" ht="25.5" customHeight="1">
      <c r="B121" s="46"/>
      <c r="C121" s="235" t="s">
        <v>10</v>
      </c>
      <c r="D121" s="235" t="s">
        <v>150</v>
      </c>
      <c r="E121" s="236" t="s">
        <v>914</v>
      </c>
      <c r="F121" s="237" t="s">
        <v>242</v>
      </c>
      <c r="G121" s="238" t="s">
        <v>153</v>
      </c>
      <c r="H121" s="239">
        <v>27</v>
      </c>
      <c r="I121" s="240"/>
      <c r="J121" s="241">
        <f>ROUND(I121*H121,2)</f>
        <v>0</v>
      </c>
      <c r="K121" s="237" t="s">
        <v>162</v>
      </c>
      <c r="L121" s="72"/>
      <c r="M121" s="242" t="s">
        <v>21</v>
      </c>
      <c r="N121" s="243" t="s">
        <v>42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154</v>
      </c>
      <c r="AT121" s="24" t="s">
        <v>150</v>
      </c>
      <c r="AU121" s="24" t="s">
        <v>80</v>
      </c>
      <c r="AY121" s="24" t="s">
        <v>149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78</v>
      </c>
      <c r="BK121" s="246">
        <f>ROUND(I121*H121,2)</f>
        <v>0</v>
      </c>
      <c r="BL121" s="24" t="s">
        <v>154</v>
      </c>
      <c r="BM121" s="24" t="s">
        <v>915</v>
      </c>
    </row>
    <row r="122" s="1" customFormat="1">
      <c r="B122" s="46"/>
      <c r="C122" s="74"/>
      <c r="D122" s="247" t="s">
        <v>156</v>
      </c>
      <c r="E122" s="74"/>
      <c r="F122" s="248" t="s">
        <v>916</v>
      </c>
      <c r="G122" s="74"/>
      <c r="H122" s="74"/>
      <c r="I122" s="203"/>
      <c r="J122" s="74"/>
      <c r="K122" s="74"/>
      <c r="L122" s="72"/>
      <c r="M122" s="249"/>
      <c r="N122" s="47"/>
      <c r="O122" s="47"/>
      <c r="P122" s="47"/>
      <c r="Q122" s="47"/>
      <c r="R122" s="47"/>
      <c r="S122" s="47"/>
      <c r="T122" s="95"/>
      <c r="AT122" s="24" t="s">
        <v>156</v>
      </c>
      <c r="AU122" s="24" t="s">
        <v>80</v>
      </c>
    </row>
    <row r="123" s="12" customFormat="1">
      <c r="B123" s="250"/>
      <c r="C123" s="251"/>
      <c r="D123" s="247" t="s">
        <v>158</v>
      </c>
      <c r="E123" s="252" t="s">
        <v>21</v>
      </c>
      <c r="F123" s="253" t="s">
        <v>917</v>
      </c>
      <c r="G123" s="251"/>
      <c r="H123" s="254">
        <v>27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AT123" s="260" t="s">
        <v>158</v>
      </c>
      <c r="AU123" s="260" t="s">
        <v>80</v>
      </c>
      <c r="AV123" s="12" t="s">
        <v>80</v>
      </c>
      <c r="AW123" s="12" t="s">
        <v>35</v>
      </c>
      <c r="AX123" s="12" t="s">
        <v>78</v>
      </c>
      <c r="AY123" s="260" t="s">
        <v>149</v>
      </c>
    </row>
    <row r="124" s="1" customFormat="1" ht="25.5" customHeight="1">
      <c r="B124" s="46"/>
      <c r="C124" s="235" t="s">
        <v>245</v>
      </c>
      <c r="D124" s="235" t="s">
        <v>150</v>
      </c>
      <c r="E124" s="236" t="s">
        <v>918</v>
      </c>
      <c r="F124" s="237" t="s">
        <v>919</v>
      </c>
      <c r="G124" s="238" t="s">
        <v>153</v>
      </c>
      <c r="H124" s="239">
        <v>570</v>
      </c>
      <c r="I124" s="240"/>
      <c r="J124" s="241">
        <f>ROUND(I124*H124,2)</f>
        <v>0</v>
      </c>
      <c r="K124" s="237" t="s">
        <v>162</v>
      </c>
      <c r="L124" s="72"/>
      <c r="M124" s="242" t="s">
        <v>21</v>
      </c>
      <c r="N124" s="243" t="s">
        <v>42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154</v>
      </c>
      <c r="AT124" s="24" t="s">
        <v>150</v>
      </c>
      <c r="AU124" s="24" t="s">
        <v>80</v>
      </c>
      <c r="AY124" s="24" t="s">
        <v>149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78</v>
      </c>
      <c r="BK124" s="246">
        <f>ROUND(I124*H124,2)</f>
        <v>0</v>
      </c>
      <c r="BL124" s="24" t="s">
        <v>154</v>
      </c>
      <c r="BM124" s="24" t="s">
        <v>920</v>
      </c>
    </row>
    <row r="125" s="12" customFormat="1">
      <c r="B125" s="250"/>
      <c r="C125" s="251"/>
      <c r="D125" s="247" t="s">
        <v>158</v>
      </c>
      <c r="E125" s="252" t="s">
        <v>21</v>
      </c>
      <c r="F125" s="253" t="s">
        <v>921</v>
      </c>
      <c r="G125" s="251"/>
      <c r="H125" s="254">
        <v>570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AT125" s="260" t="s">
        <v>158</v>
      </c>
      <c r="AU125" s="260" t="s">
        <v>80</v>
      </c>
      <c r="AV125" s="12" t="s">
        <v>80</v>
      </c>
      <c r="AW125" s="12" t="s">
        <v>35</v>
      </c>
      <c r="AX125" s="12" t="s">
        <v>78</v>
      </c>
      <c r="AY125" s="260" t="s">
        <v>149</v>
      </c>
    </row>
    <row r="126" s="1" customFormat="1" ht="16.5" customHeight="1">
      <c r="B126" s="46"/>
      <c r="C126" s="272" t="s">
        <v>251</v>
      </c>
      <c r="D126" s="272" t="s">
        <v>288</v>
      </c>
      <c r="E126" s="273" t="s">
        <v>922</v>
      </c>
      <c r="F126" s="274" t="s">
        <v>923</v>
      </c>
      <c r="G126" s="275" t="s">
        <v>558</v>
      </c>
      <c r="H126" s="276">
        <v>14.25</v>
      </c>
      <c r="I126" s="277"/>
      <c r="J126" s="278">
        <f>ROUND(I126*H126,2)</f>
        <v>0</v>
      </c>
      <c r="K126" s="274" t="s">
        <v>21</v>
      </c>
      <c r="L126" s="279"/>
      <c r="M126" s="280" t="s">
        <v>21</v>
      </c>
      <c r="N126" s="281" t="s">
        <v>42</v>
      </c>
      <c r="O126" s="47"/>
      <c r="P126" s="244">
        <f>O126*H126</f>
        <v>0</v>
      </c>
      <c r="Q126" s="244">
        <v>0.001</v>
      </c>
      <c r="R126" s="244">
        <f>Q126*H126</f>
        <v>0.014250000000000001</v>
      </c>
      <c r="S126" s="244">
        <v>0</v>
      </c>
      <c r="T126" s="245">
        <f>S126*H126</f>
        <v>0</v>
      </c>
      <c r="AR126" s="24" t="s">
        <v>195</v>
      </c>
      <c r="AT126" s="24" t="s">
        <v>288</v>
      </c>
      <c r="AU126" s="24" t="s">
        <v>80</v>
      </c>
      <c r="AY126" s="24" t="s">
        <v>149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78</v>
      </c>
      <c r="BK126" s="246">
        <f>ROUND(I126*H126,2)</f>
        <v>0</v>
      </c>
      <c r="BL126" s="24" t="s">
        <v>154</v>
      </c>
      <c r="BM126" s="24" t="s">
        <v>924</v>
      </c>
    </row>
    <row r="127" s="1" customFormat="1">
      <c r="B127" s="46"/>
      <c r="C127" s="74"/>
      <c r="D127" s="247" t="s">
        <v>156</v>
      </c>
      <c r="E127" s="74"/>
      <c r="F127" s="248" t="s">
        <v>925</v>
      </c>
      <c r="G127" s="74"/>
      <c r="H127" s="74"/>
      <c r="I127" s="203"/>
      <c r="J127" s="74"/>
      <c r="K127" s="74"/>
      <c r="L127" s="72"/>
      <c r="M127" s="249"/>
      <c r="N127" s="47"/>
      <c r="O127" s="47"/>
      <c r="P127" s="47"/>
      <c r="Q127" s="47"/>
      <c r="R127" s="47"/>
      <c r="S127" s="47"/>
      <c r="T127" s="95"/>
      <c r="AT127" s="24" t="s">
        <v>156</v>
      </c>
      <c r="AU127" s="24" t="s">
        <v>80</v>
      </c>
    </row>
    <row r="128" s="12" customFormat="1">
      <c r="B128" s="250"/>
      <c r="C128" s="251"/>
      <c r="D128" s="247" t="s">
        <v>158</v>
      </c>
      <c r="E128" s="251"/>
      <c r="F128" s="253" t="s">
        <v>926</v>
      </c>
      <c r="G128" s="251"/>
      <c r="H128" s="254">
        <v>14.25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158</v>
      </c>
      <c r="AU128" s="260" t="s">
        <v>80</v>
      </c>
      <c r="AV128" s="12" t="s">
        <v>80</v>
      </c>
      <c r="AW128" s="12" t="s">
        <v>6</v>
      </c>
      <c r="AX128" s="12" t="s">
        <v>78</v>
      </c>
      <c r="AY128" s="260" t="s">
        <v>149</v>
      </c>
    </row>
    <row r="129" s="1" customFormat="1" ht="25.5" customHeight="1">
      <c r="B129" s="46"/>
      <c r="C129" s="235" t="s">
        <v>256</v>
      </c>
      <c r="D129" s="235" t="s">
        <v>150</v>
      </c>
      <c r="E129" s="236" t="s">
        <v>257</v>
      </c>
      <c r="F129" s="237" t="s">
        <v>258</v>
      </c>
      <c r="G129" s="238" t="s">
        <v>153</v>
      </c>
      <c r="H129" s="239">
        <v>570</v>
      </c>
      <c r="I129" s="240"/>
      <c r="J129" s="241">
        <f>ROUND(I129*H129,2)</f>
        <v>0</v>
      </c>
      <c r="K129" s="237" t="s">
        <v>162</v>
      </c>
      <c r="L129" s="72"/>
      <c r="M129" s="242" t="s">
        <v>21</v>
      </c>
      <c r="N129" s="243" t="s">
        <v>42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154</v>
      </c>
      <c r="AT129" s="24" t="s">
        <v>150</v>
      </c>
      <c r="AU129" s="24" t="s">
        <v>80</v>
      </c>
      <c r="AY129" s="24" t="s">
        <v>149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78</v>
      </c>
      <c r="BK129" s="246">
        <f>ROUND(I129*H129,2)</f>
        <v>0</v>
      </c>
      <c r="BL129" s="24" t="s">
        <v>154</v>
      </c>
      <c r="BM129" s="24" t="s">
        <v>927</v>
      </c>
    </row>
    <row r="130" s="1" customFormat="1">
      <c r="B130" s="46"/>
      <c r="C130" s="74"/>
      <c r="D130" s="247" t="s">
        <v>156</v>
      </c>
      <c r="E130" s="74"/>
      <c r="F130" s="248" t="s">
        <v>928</v>
      </c>
      <c r="G130" s="74"/>
      <c r="H130" s="74"/>
      <c r="I130" s="203"/>
      <c r="J130" s="74"/>
      <c r="K130" s="74"/>
      <c r="L130" s="72"/>
      <c r="M130" s="249"/>
      <c r="N130" s="47"/>
      <c r="O130" s="47"/>
      <c r="P130" s="47"/>
      <c r="Q130" s="47"/>
      <c r="R130" s="47"/>
      <c r="S130" s="47"/>
      <c r="T130" s="95"/>
      <c r="AT130" s="24" t="s">
        <v>156</v>
      </c>
      <c r="AU130" s="24" t="s">
        <v>80</v>
      </c>
    </row>
    <row r="131" s="12" customFormat="1">
      <c r="B131" s="250"/>
      <c r="C131" s="251"/>
      <c r="D131" s="247" t="s">
        <v>158</v>
      </c>
      <c r="E131" s="252" t="s">
        <v>21</v>
      </c>
      <c r="F131" s="253" t="s">
        <v>929</v>
      </c>
      <c r="G131" s="251"/>
      <c r="H131" s="254">
        <v>570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AT131" s="260" t="s">
        <v>158</v>
      </c>
      <c r="AU131" s="260" t="s">
        <v>80</v>
      </c>
      <c r="AV131" s="12" t="s">
        <v>80</v>
      </c>
      <c r="AW131" s="12" t="s">
        <v>35</v>
      </c>
      <c r="AX131" s="12" t="s">
        <v>78</v>
      </c>
      <c r="AY131" s="260" t="s">
        <v>149</v>
      </c>
    </row>
    <row r="132" s="1" customFormat="1" ht="16.5" customHeight="1">
      <c r="B132" s="46"/>
      <c r="C132" s="235" t="s">
        <v>261</v>
      </c>
      <c r="D132" s="235" t="s">
        <v>150</v>
      </c>
      <c r="E132" s="236" t="s">
        <v>930</v>
      </c>
      <c r="F132" s="237" t="s">
        <v>931</v>
      </c>
      <c r="G132" s="238" t="s">
        <v>153</v>
      </c>
      <c r="H132" s="239">
        <v>1140</v>
      </c>
      <c r="I132" s="240"/>
      <c r="J132" s="241">
        <f>ROUND(I132*H132,2)</f>
        <v>0</v>
      </c>
      <c r="K132" s="237" t="s">
        <v>21</v>
      </c>
      <c r="L132" s="72"/>
      <c r="M132" s="242" t="s">
        <v>21</v>
      </c>
      <c r="N132" s="243" t="s">
        <v>42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154</v>
      </c>
      <c r="AT132" s="24" t="s">
        <v>150</v>
      </c>
      <c r="AU132" s="24" t="s">
        <v>80</v>
      </c>
      <c r="AY132" s="24" t="s">
        <v>149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78</v>
      </c>
      <c r="BK132" s="246">
        <f>ROUND(I132*H132,2)</f>
        <v>0</v>
      </c>
      <c r="BL132" s="24" t="s">
        <v>154</v>
      </c>
      <c r="BM132" s="24" t="s">
        <v>932</v>
      </c>
    </row>
    <row r="133" s="1" customFormat="1">
      <c r="B133" s="46"/>
      <c r="C133" s="74"/>
      <c r="D133" s="247" t="s">
        <v>156</v>
      </c>
      <c r="E133" s="74"/>
      <c r="F133" s="248" t="s">
        <v>933</v>
      </c>
      <c r="G133" s="74"/>
      <c r="H133" s="74"/>
      <c r="I133" s="203"/>
      <c r="J133" s="74"/>
      <c r="K133" s="74"/>
      <c r="L133" s="72"/>
      <c r="M133" s="249"/>
      <c r="N133" s="47"/>
      <c r="O133" s="47"/>
      <c r="P133" s="47"/>
      <c r="Q133" s="47"/>
      <c r="R133" s="47"/>
      <c r="S133" s="47"/>
      <c r="T133" s="95"/>
      <c r="AT133" s="24" t="s">
        <v>156</v>
      </c>
      <c r="AU133" s="24" t="s">
        <v>80</v>
      </c>
    </row>
    <row r="134" s="12" customFormat="1">
      <c r="B134" s="250"/>
      <c r="C134" s="251"/>
      <c r="D134" s="247" t="s">
        <v>158</v>
      </c>
      <c r="E134" s="252" t="s">
        <v>21</v>
      </c>
      <c r="F134" s="253" t="s">
        <v>934</v>
      </c>
      <c r="G134" s="251"/>
      <c r="H134" s="254">
        <v>1140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AT134" s="260" t="s">
        <v>158</v>
      </c>
      <c r="AU134" s="260" t="s">
        <v>80</v>
      </c>
      <c r="AV134" s="12" t="s">
        <v>80</v>
      </c>
      <c r="AW134" s="12" t="s">
        <v>35</v>
      </c>
      <c r="AX134" s="12" t="s">
        <v>78</v>
      </c>
      <c r="AY134" s="260" t="s">
        <v>149</v>
      </c>
    </row>
    <row r="135" s="1" customFormat="1" ht="25.5" customHeight="1">
      <c r="B135" s="46"/>
      <c r="C135" s="235" t="s">
        <v>268</v>
      </c>
      <c r="D135" s="235" t="s">
        <v>150</v>
      </c>
      <c r="E135" s="236" t="s">
        <v>935</v>
      </c>
      <c r="F135" s="237" t="s">
        <v>936</v>
      </c>
      <c r="G135" s="238" t="s">
        <v>153</v>
      </c>
      <c r="H135" s="239">
        <v>2709</v>
      </c>
      <c r="I135" s="240"/>
      <c r="J135" s="241">
        <f>ROUND(I135*H135,2)</f>
        <v>0</v>
      </c>
      <c r="K135" s="237" t="s">
        <v>162</v>
      </c>
      <c r="L135" s="72"/>
      <c r="M135" s="242" t="s">
        <v>21</v>
      </c>
      <c r="N135" s="243" t="s">
        <v>42</v>
      </c>
      <c r="O135" s="47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4" t="s">
        <v>154</v>
      </c>
      <c r="AT135" s="24" t="s">
        <v>150</v>
      </c>
      <c r="AU135" s="24" t="s">
        <v>80</v>
      </c>
      <c r="AY135" s="24" t="s">
        <v>149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78</v>
      </c>
      <c r="BK135" s="246">
        <f>ROUND(I135*H135,2)</f>
        <v>0</v>
      </c>
      <c r="BL135" s="24" t="s">
        <v>154</v>
      </c>
      <c r="BM135" s="24" t="s">
        <v>937</v>
      </c>
    </row>
    <row r="136" s="1" customFormat="1">
      <c r="B136" s="46"/>
      <c r="C136" s="74"/>
      <c r="D136" s="247" t="s">
        <v>156</v>
      </c>
      <c r="E136" s="74"/>
      <c r="F136" s="248" t="s">
        <v>938</v>
      </c>
      <c r="G136" s="74"/>
      <c r="H136" s="74"/>
      <c r="I136" s="203"/>
      <c r="J136" s="74"/>
      <c r="K136" s="74"/>
      <c r="L136" s="72"/>
      <c r="M136" s="249"/>
      <c r="N136" s="47"/>
      <c r="O136" s="47"/>
      <c r="P136" s="47"/>
      <c r="Q136" s="47"/>
      <c r="R136" s="47"/>
      <c r="S136" s="47"/>
      <c r="T136" s="95"/>
      <c r="AT136" s="24" t="s">
        <v>156</v>
      </c>
      <c r="AU136" s="24" t="s">
        <v>80</v>
      </c>
    </row>
    <row r="137" s="12" customFormat="1">
      <c r="B137" s="250"/>
      <c r="C137" s="251"/>
      <c r="D137" s="247" t="s">
        <v>158</v>
      </c>
      <c r="E137" s="252" t="s">
        <v>21</v>
      </c>
      <c r="F137" s="253" t="s">
        <v>939</v>
      </c>
      <c r="G137" s="251"/>
      <c r="H137" s="254">
        <v>2709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AT137" s="260" t="s">
        <v>158</v>
      </c>
      <c r="AU137" s="260" t="s">
        <v>80</v>
      </c>
      <c r="AV137" s="12" t="s">
        <v>80</v>
      </c>
      <c r="AW137" s="12" t="s">
        <v>35</v>
      </c>
      <c r="AX137" s="12" t="s">
        <v>78</v>
      </c>
      <c r="AY137" s="260" t="s">
        <v>149</v>
      </c>
    </row>
    <row r="138" s="1" customFormat="1" ht="16.5" customHeight="1">
      <c r="B138" s="46"/>
      <c r="C138" s="235" t="s">
        <v>9</v>
      </c>
      <c r="D138" s="235" t="s">
        <v>150</v>
      </c>
      <c r="E138" s="236" t="s">
        <v>940</v>
      </c>
      <c r="F138" s="237" t="s">
        <v>941</v>
      </c>
      <c r="G138" s="238" t="s">
        <v>173</v>
      </c>
      <c r="H138" s="239">
        <v>8.5500000000000007</v>
      </c>
      <c r="I138" s="240"/>
      <c r="J138" s="241">
        <f>ROUND(I138*H138,2)</f>
        <v>0</v>
      </c>
      <c r="K138" s="237" t="s">
        <v>21</v>
      </c>
      <c r="L138" s="72"/>
      <c r="M138" s="242" t="s">
        <v>21</v>
      </c>
      <c r="N138" s="243" t="s">
        <v>42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154</v>
      </c>
      <c r="AT138" s="24" t="s">
        <v>150</v>
      </c>
      <c r="AU138" s="24" t="s">
        <v>80</v>
      </c>
      <c r="AY138" s="24" t="s">
        <v>149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78</v>
      </c>
      <c r="BK138" s="246">
        <f>ROUND(I138*H138,2)</f>
        <v>0</v>
      </c>
      <c r="BL138" s="24" t="s">
        <v>154</v>
      </c>
      <c r="BM138" s="24" t="s">
        <v>942</v>
      </c>
    </row>
    <row r="139" s="12" customFormat="1">
      <c r="B139" s="250"/>
      <c r="C139" s="251"/>
      <c r="D139" s="247" t="s">
        <v>158</v>
      </c>
      <c r="E139" s="252" t="s">
        <v>21</v>
      </c>
      <c r="F139" s="253" t="s">
        <v>943</v>
      </c>
      <c r="G139" s="251"/>
      <c r="H139" s="254">
        <v>8.5500000000000007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AT139" s="260" t="s">
        <v>158</v>
      </c>
      <c r="AU139" s="260" t="s">
        <v>80</v>
      </c>
      <c r="AV139" s="12" t="s">
        <v>80</v>
      </c>
      <c r="AW139" s="12" t="s">
        <v>35</v>
      </c>
      <c r="AX139" s="12" t="s">
        <v>78</v>
      </c>
      <c r="AY139" s="260" t="s">
        <v>149</v>
      </c>
    </row>
    <row r="140" s="1" customFormat="1" ht="16.5" customHeight="1">
      <c r="B140" s="46"/>
      <c r="C140" s="235" t="s">
        <v>281</v>
      </c>
      <c r="D140" s="235" t="s">
        <v>150</v>
      </c>
      <c r="E140" s="236" t="s">
        <v>569</v>
      </c>
      <c r="F140" s="237" t="s">
        <v>944</v>
      </c>
      <c r="G140" s="238" t="s">
        <v>173</v>
      </c>
      <c r="H140" s="239">
        <v>8.5500000000000007</v>
      </c>
      <c r="I140" s="240"/>
      <c r="J140" s="241">
        <f>ROUND(I140*H140,2)</f>
        <v>0</v>
      </c>
      <c r="K140" s="237" t="s">
        <v>162</v>
      </c>
      <c r="L140" s="72"/>
      <c r="M140" s="242" t="s">
        <v>21</v>
      </c>
      <c r="N140" s="243" t="s">
        <v>42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154</v>
      </c>
      <c r="AT140" s="24" t="s">
        <v>150</v>
      </c>
      <c r="AU140" s="24" t="s">
        <v>80</v>
      </c>
      <c r="AY140" s="24" t="s">
        <v>149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78</v>
      </c>
      <c r="BK140" s="246">
        <f>ROUND(I140*H140,2)</f>
        <v>0</v>
      </c>
      <c r="BL140" s="24" t="s">
        <v>154</v>
      </c>
      <c r="BM140" s="24" t="s">
        <v>945</v>
      </c>
    </row>
    <row r="141" s="11" customFormat="1" ht="29.88" customHeight="1">
      <c r="B141" s="219"/>
      <c r="C141" s="220"/>
      <c r="D141" s="221" t="s">
        <v>70</v>
      </c>
      <c r="E141" s="233" t="s">
        <v>177</v>
      </c>
      <c r="F141" s="233" t="s">
        <v>310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SUM(P142:P152)</f>
        <v>0</v>
      </c>
      <c r="Q141" s="227"/>
      <c r="R141" s="228">
        <f>SUM(R142:R152)</f>
        <v>215.46000000000001</v>
      </c>
      <c r="S141" s="227"/>
      <c r="T141" s="229">
        <f>SUM(T142:T152)</f>
        <v>0</v>
      </c>
      <c r="AR141" s="230" t="s">
        <v>78</v>
      </c>
      <c r="AT141" s="231" t="s">
        <v>70</v>
      </c>
      <c r="AU141" s="231" t="s">
        <v>78</v>
      </c>
      <c r="AY141" s="230" t="s">
        <v>149</v>
      </c>
      <c r="BK141" s="232">
        <f>SUM(BK142:BK152)</f>
        <v>0</v>
      </c>
    </row>
    <row r="142" s="1" customFormat="1" ht="25.5" customHeight="1">
      <c r="B142" s="46"/>
      <c r="C142" s="235" t="s">
        <v>287</v>
      </c>
      <c r="D142" s="235" t="s">
        <v>150</v>
      </c>
      <c r="E142" s="236" t="s">
        <v>946</v>
      </c>
      <c r="F142" s="237" t="s">
        <v>947</v>
      </c>
      <c r="G142" s="238" t="s">
        <v>153</v>
      </c>
      <c r="H142" s="239">
        <v>1548</v>
      </c>
      <c r="I142" s="240"/>
      <c r="J142" s="241">
        <f>ROUND(I142*H142,2)</f>
        <v>0</v>
      </c>
      <c r="K142" s="237" t="s">
        <v>162</v>
      </c>
      <c r="L142" s="72"/>
      <c r="M142" s="242" t="s">
        <v>21</v>
      </c>
      <c r="N142" s="243" t="s">
        <v>42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154</v>
      </c>
      <c r="AT142" s="24" t="s">
        <v>150</v>
      </c>
      <c r="AU142" s="24" t="s">
        <v>80</v>
      </c>
      <c r="AY142" s="24" t="s">
        <v>149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78</v>
      </c>
      <c r="BK142" s="246">
        <f>ROUND(I142*H142,2)</f>
        <v>0</v>
      </c>
      <c r="BL142" s="24" t="s">
        <v>154</v>
      </c>
      <c r="BM142" s="24" t="s">
        <v>948</v>
      </c>
    </row>
    <row r="143" s="1" customFormat="1">
      <c r="B143" s="46"/>
      <c r="C143" s="74"/>
      <c r="D143" s="247" t="s">
        <v>156</v>
      </c>
      <c r="E143" s="74"/>
      <c r="F143" s="248" t="s">
        <v>949</v>
      </c>
      <c r="G143" s="74"/>
      <c r="H143" s="74"/>
      <c r="I143" s="203"/>
      <c r="J143" s="74"/>
      <c r="K143" s="74"/>
      <c r="L143" s="72"/>
      <c r="M143" s="249"/>
      <c r="N143" s="47"/>
      <c r="O143" s="47"/>
      <c r="P143" s="47"/>
      <c r="Q143" s="47"/>
      <c r="R143" s="47"/>
      <c r="S143" s="47"/>
      <c r="T143" s="95"/>
      <c r="AT143" s="24" t="s">
        <v>156</v>
      </c>
      <c r="AU143" s="24" t="s">
        <v>80</v>
      </c>
    </row>
    <row r="144" s="12" customFormat="1">
      <c r="B144" s="250"/>
      <c r="C144" s="251"/>
      <c r="D144" s="247" t="s">
        <v>158</v>
      </c>
      <c r="E144" s="252" t="s">
        <v>21</v>
      </c>
      <c r="F144" s="253" t="s">
        <v>950</v>
      </c>
      <c r="G144" s="251"/>
      <c r="H144" s="254">
        <v>1548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AT144" s="260" t="s">
        <v>158</v>
      </c>
      <c r="AU144" s="260" t="s">
        <v>80</v>
      </c>
      <c r="AV144" s="12" t="s">
        <v>80</v>
      </c>
      <c r="AW144" s="12" t="s">
        <v>35</v>
      </c>
      <c r="AX144" s="12" t="s">
        <v>78</v>
      </c>
      <c r="AY144" s="260" t="s">
        <v>149</v>
      </c>
    </row>
    <row r="145" s="1" customFormat="1" ht="25.5" customHeight="1">
      <c r="B145" s="46"/>
      <c r="C145" s="235" t="s">
        <v>295</v>
      </c>
      <c r="D145" s="235" t="s">
        <v>150</v>
      </c>
      <c r="E145" s="236" t="s">
        <v>951</v>
      </c>
      <c r="F145" s="237" t="s">
        <v>952</v>
      </c>
      <c r="G145" s="238" t="s">
        <v>153</v>
      </c>
      <c r="H145" s="239">
        <v>2167.1999999999998</v>
      </c>
      <c r="I145" s="240"/>
      <c r="J145" s="241">
        <f>ROUND(I145*H145,2)</f>
        <v>0</v>
      </c>
      <c r="K145" s="237" t="s">
        <v>162</v>
      </c>
      <c r="L145" s="72"/>
      <c r="M145" s="242" t="s">
        <v>21</v>
      </c>
      <c r="N145" s="243" t="s">
        <v>42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154</v>
      </c>
      <c r="AT145" s="24" t="s">
        <v>150</v>
      </c>
      <c r="AU145" s="24" t="s">
        <v>80</v>
      </c>
      <c r="AY145" s="24" t="s">
        <v>149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78</v>
      </c>
      <c r="BK145" s="246">
        <f>ROUND(I145*H145,2)</f>
        <v>0</v>
      </c>
      <c r="BL145" s="24" t="s">
        <v>154</v>
      </c>
      <c r="BM145" s="24" t="s">
        <v>953</v>
      </c>
    </row>
    <row r="146" s="1" customFormat="1">
      <c r="B146" s="46"/>
      <c r="C146" s="74"/>
      <c r="D146" s="247" t="s">
        <v>156</v>
      </c>
      <c r="E146" s="74"/>
      <c r="F146" s="248" t="s">
        <v>954</v>
      </c>
      <c r="G146" s="74"/>
      <c r="H146" s="74"/>
      <c r="I146" s="203"/>
      <c r="J146" s="74"/>
      <c r="K146" s="74"/>
      <c r="L146" s="72"/>
      <c r="M146" s="249"/>
      <c r="N146" s="47"/>
      <c r="O146" s="47"/>
      <c r="P146" s="47"/>
      <c r="Q146" s="47"/>
      <c r="R146" s="47"/>
      <c r="S146" s="47"/>
      <c r="T146" s="95"/>
      <c r="AT146" s="24" t="s">
        <v>156</v>
      </c>
      <c r="AU146" s="24" t="s">
        <v>80</v>
      </c>
    </row>
    <row r="147" s="12" customFormat="1">
      <c r="B147" s="250"/>
      <c r="C147" s="251"/>
      <c r="D147" s="247" t="s">
        <v>158</v>
      </c>
      <c r="E147" s="252" t="s">
        <v>21</v>
      </c>
      <c r="F147" s="253" t="s">
        <v>955</v>
      </c>
      <c r="G147" s="251"/>
      <c r="H147" s="254">
        <v>2167.1999999999998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AT147" s="260" t="s">
        <v>158</v>
      </c>
      <c r="AU147" s="260" t="s">
        <v>80</v>
      </c>
      <c r="AV147" s="12" t="s">
        <v>80</v>
      </c>
      <c r="AW147" s="12" t="s">
        <v>35</v>
      </c>
      <c r="AX147" s="12" t="s">
        <v>78</v>
      </c>
      <c r="AY147" s="260" t="s">
        <v>149</v>
      </c>
    </row>
    <row r="148" s="1" customFormat="1" ht="25.5" customHeight="1">
      <c r="B148" s="46"/>
      <c r="C148" s="235" t="s">
        <v>300</v>
      </c>
      <c r="D148" s="235" t="s">
        <v>150</v>
      </c>
      <c r="E148" s="236" t="s">
        <v>956</v>
      </c>
      <c r="F148" s="237" t="s">
        <v>957</v>
      </c>
      <c r="G148" s="238" t="s">
        <v>153</v>
      </c>
      <c r="H148" s="239">
        <v>2167.1999999999998</v>
      </c>
      <c r="I148" s="240"/>
      <c r="J148" s="241">
        <f>ROUND(I148*H148,2)</f>
        <v>0</v>
      </c>
      <c r="K148" s="237" t="s">
        <v>162</v>
      </c>
      <c r="L148" s="72"/>
      <c r="M148" s="242" t="s">
        <v>21</v>
      </c>
      <c r="N148" s="243" t="s">
        <v>42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154</v>
      </c>
      <c r="AT148" s="24" t="s">
        <v>150</v>
      </c>
      <c r="AU148" s="24" t="s">
        <v>80</v>
      </c>
      <c r="AY148" s="24" t="s">
        <v>149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78</v>
      </c>
      <c r="BK148" s="246">
        <f>ROUND(I148*H148,2)</f>
        <v>0</v>
      </c>
      <c r="BL148" s="24" t="s">
        <v>154</v>
      </c>
      <c r="BM148" s="24" t="s">
        <v>958</v>
      </c>
    </row>
    <row r="149" s="12" customFormat="1">
      <c r="B149" s="250"/>
      <c r="C149" s="251"/>
      <c r="D149" s="247" t="s">
        <v>158</v>
      </c>
      <c r="E149" s="252" t="s">
        <v>21</v>
      </c>
      <c r="F149" s="253" t="s">
        <v>959</v>
      </c>
      <c r="G149" s="251"/>
      <c r="H149" s="254">
        <v>2167.1999999999998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AT149" s="260" t="s">
        <v>158</v>
      </c>
      <c r="AU149" s="260" t="s">
        <v>80</v>
      </c>
      <c r="AV149" s="12" t="s">
        <v>80</v>
      </c>
      <c r="AW149" s="12" t="s">
        <v>35</v>
      </c>
      <c r="AX149" s="12" t="s">
        <v>78</v>
      </c>
      <c r="AY149" s="260" t="s">
        <v>149</v>
      </c>
    </row>
    <row r="150" s="1" customFormat="1" ht="25.5" customHeight="1">
      <c r="B150" s="46"/>
      <c r="C150" s="235" t="s">
        <v>304</v>
      </c>
      <c r="D150" s="235" t="s">
        <v>150</v>
      </c>
      <c r="E150" s="236" t="s">
        <v>960</v>
      </c>
      <c r="F150" s="237" t="s">
        <v>957</v>
      </c>
      <c r="G150" s="238" t="s">
        <v>153</v>
      </c>
      <c r="H150" s="239">
        <v>570</v>
      </c>
      <c r="I150" s="240"/>
      <c r="J150" s="241">
        <f>ROUND(I150*H150,2)</f>
        <v>0</v>
      </c>
      <c r="K150" s="237" t="s">
        <v>21</v>
      </c>
      <c r="L150" s="72"/>
      <c r="M150" s="242" t="s">
        <v>21</v>
      </c>
      <c r="N150" s="243" t="s">
        <v>42</v>
      </c>
      <c r="O150" s="47"/>
      <c r="P150" s="244">
        <f>O150*H150</f>
        <v>0</v>
      </c>
      <c r="Q150" s="244">
        <v>0.378</v>
      </c>
      <c r="R150" s="244">
        <f>Q150*H150</f>
        <v>215.46000000000001</v>
      </c>
      <c r="S150" s="244">
        <v>0</v>
      </c>
      <c r="T150" s="245">
        <f>S150*H150</f>
        <v>0</v>
      </c>
      <c r="AR150" s="24" t="s">
        <v>154</v>
      </c>
      <c r="AT150" s="24" t="s">
        <v>150</v>
      </c>
      <c r="AU150" s="24" t="s">
        <v>80</v>
      </c>
      <c r="AY150" s="24" t="s">
        <v>149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78</v>
      </c>
      <c r="BK150" s="246">
        <f>ROUND(I150*H150,2)</f>
        <v>0</v>
      </c>
      <c r="BL150" s="24" t="s">
        <v>154</v>
      </c>
      <c r="BM150" s="24" t="s">
        <v>961</v>
      </c>
    </row>
    <row r="151" s="1" customFormat="1">
      <c r="B151" s="46"/>
      <c r="C151" s="74"/>
      <c r="D151" s="247" t="s">
        <v>156</v>
      </c>
      <c r="E151" s="74"/>
      <c r="F151" s="248" t="s">
        <v>962</v>
      </c>
      <c r="G151" s="74"/>
      <c r="H151" s="74"/>
      <c r="I151" s="203"/>
      <c r="J151" s="74"/>
      <c r="K151" s="74"/>
      <c r="L151" s="72"/>
      <c r="M151" s="249"/>
      <c r="N151" s="47"/>
      <c r="O151" s="47"/>
      <c r="P151" s="47"/>
      <c r="Q151" s="47"/>
      <c r="R151" s="47"/>
      <c r="S151" s="47"/>
      <c r="T151" s="95"/>
      <c r="AT151" s="24" t="s">
        <v>156</v>
      </c>
      <c r="AU151" s="24" t="s">
        <v>80</v>
      </c>
    </row>
    <row r="152" s="12" customFormat="1">
      <c r="B152" s="250"/>
      <c r="C152" s="251"/>
      <c r="D152" s="247" t="s">
        <v>158</v>
      </c>
      <c r="E152" s="252" t="s">
        <v>21</v>
      </c>
      <c r="F152" s="253" t="s">
        <v>963</v>
      </c>
      <c r="G152" s="251"/>
      <c r="H152" s="254">
        <v>570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AT152" s="260" t="s">
        <v>158</v>
      </c>
      <c r="AU152" s="260" t="s">
        <v>80</v>
      </c>
      <c r="AV152" s="12" t="s">
        <v>80</v>
      </c>
      <c r="AW152" s="12" t="s">
        <v>35</v>
      </c>
      <c r="AX152" s="12" t="s">
        <v>78</v>
      </c>
      <c r="AY152" s="260" t="s">
        <v>149</v>
      </c>
    </row>
    <row r="153" s="11" customFormat="1" ht="29.88" customHeight="1">
      <c r="B153" s="219"/>
      <c r="C153" s="220"/>
      <c r="D153" s="221" t="s">
        <v>70</v>
      </c>
      <c r="E153" s="233" t="s">
        <v>195</v>
      </c>
      <c r="F153" s="233" t="s">
        <v>322</v>
      </c>
      <c r="G153" s="220"/>
      <c r="H153" s="220"/>
      <c r="I153" s="223"/>
      <c r="J153" s="234">
        <f>BK153</f>
        <v>0</v>
      </c>
      <c r="K153" s="220"/>
      <c r="L153" s="225"/>
      <c r="M153" s="226"/>
      <c r="N153" s="227"/>
      <c r="O153" s="227"/>
      <c r="P153" s="228">
        <f>SUM(P154:P156)</f>
        <v>0</v>
      </c>
      <c r="Q153" s="227"/>
      <c r="R153" s="228">
        <f>SUM(R154:R156)</f>
        <v>0.020580000000000001</v>
      </c>
      <c r="S153" s="227"/>
      <c r="T153" s="229">
        <f>SUM(T154:T156)</f>
        <v>0</v>
      </c>
      <c r="AR153" s="230" t="s">
        <v>78</v>
      </c>
      <c r="AT153" s="231" t="s">
        <v>70</v>
      </c>
      <c r="AU153" s="231" t="s">
        <v>78</v>
      </c>
      <c r="AY153" s="230" t="s">
        <v>149</v>
      </c>
      <c r="BK153" s="232">
        <f>SUM(BK154:BK156)</f>
        <v>0</v>
      </c>
    </row>
    <row r="154" s="1" customFormat="1" ht="25.5" customHeight="1">
      <c r="B154" s="46"/>
      <c r="C154" s="235" t="s">
        <v>311</v>
      </c>
      <c r="D154" s="235" t="s">
        <v>150</v>
      </c>
      <c r="E154" s="236" t="s">
        <v>329</v>
      </c>
      <c r="F154" s="237" t="s">
        <v>330</v>
      </c>
      <c r="G154" s="238" t="s">
        <v>331</v>
      </c>
      <c r="H154" s="239">
        <v>7</v>
      </c>
      <c r="I154" s="240"/>
      <c r="J154" s="241">
        <f>ROUND(I154*H154,2)</f>
        <v>0</v>
      </c>
      <c r="K154" s="237" t="s">
        <v>21</v>
      </c>
      <c r="L154" s="72"/>
      <c r="M154" s="242" t="s">
        <v>21</v>
      </c>
      <c r="N154" s="243" t="s">
        <v>42</v>
      </c>
      <c r="O154" s="47"/>
      <c r="P154" s="244">
        <f>O154*H154</f>
        <v>0</v>
      </c>
      <c r="Q154" s="244">
        <v>0.00064000000000000005</v>
      </c>
      <c r="R154" s="244">
        <f>Q154*H154</f>
        <v>0.0044800000000000005</v>
      </c>
      <c r="S154" s="244">
        <v>0</v>
      </c>
      <c r="T154" s="245">
        <f>S154*H154</f>
        <v>0</v>
      </c>
      <c r="AR154" s="24" t="s">
        <v>154</v>
      </c>
      <c r="AT154" s="24" t="s">
        <v>150</v>
      </c>
      <c r="AU154" s="24" t="s">
        <v>80</v>
      </c>
      <c r="AY154" s="24" t="s">
        <v>149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78</v>
      </c>
      <c r="BK154" s="246">
        <f>ROUND(I154*H154,2)</f>
        <v>0</v>
      </c>
      <c r="BL154" s="24" t="s">
        <v>154</v>
      </c>
      <c r="BM154" s="24" t="s">
        <v>964</v>
      </c>
    </row>
    <row r="155" s="1" customFormat="1">
      <c r="B155" s="46"/>
      <c r="C155" s="74"/>
      <c r="D155" s="247" t="s">
        <v>156</v>
      </c>
      <c r="E155" s="74"/>
      <c r="F155" s="248" t="s">
        <v>965</v>
      </c>
      <c r="G155" s="74"/>
      <c r="H155" s="74"/>
      <c r="I155" s="203"/>
      <c r="J155" s="74"/>
      <c r="K155" s="74"/>
      <c r="L155" s="72"/>
      <c r="M155" s="249"/>
      <c r="N155" s="47"/>
      <c r="O155" s="47"/>
      <c r="P155" s="47"/>
      <c r="Q155" s="47"/>
      <c r="R155" s="47"/>
      <c r="S155" s="47"/>
      <c r="T155" s="95"/>
      <c r="AT155" s="24" t="s">
        <v>156</v>
      </c>
      <c r="AU155" s="24" t="s">
        <v>80</v>
      </c>
    </row>
    <row r="156" s="1" customFormat="1" ht="16.5" customHeight="1">
      <c r="B156" s="46"/>
      <c r="C156" s="272" t="s">
        <v>315</v>
      </c>
      <c r="D156" s="272" t="s">
        <v>288</v>
      </c>
      <c r="E156" s="273" t="s">
        <v>966</v>
      </c>
      <c r="F156" s="274" t="s">
        <v>337</v>
      </c>
      <c r="G156" s="275" t="s">
        <v>331</v>
      </c>
      <c r="H156" s="276">
        <v>7</v>
      </c>
      <c r="I156" s="277"/>
      <c r="J156" s="278">
        <f>ROUND(I156*H156,2)</f>
        <v>0</v>
      </c>
      <c r="K156" s="274" t="s">
        <v>21</v>
      </c>
      <c r="L156" s="279"/>
      <c r="M156" s="280" t="s">
        <v>21</v>
      </c>
      <c r="N156" s="281" t="s">
        <v>42</v>
      </c>
      <c r="O156" s="47"/>
      <c r="P156" s="244">
        <f>O156*H156</f>
        <v>0</v>
      </c>
      <c r="Q156" s="244">
        <v>0.0023</v>
      </c>
      <c r="R156" s="244">
        <f>Q156*H156</f>
        <v>0.0161</v>
      </c>
      <c r="S156" s="244">
        <v>0</v>
      </c>
      <c r="T156" s="245">
        <f>S156*H156</f>
        <v>0</v>
      </c>
      <c r="AR156" s="24" t="s">
        <v>195</v>
      </c>
      <c r="AT156" s="24" t="s">
        <v>288</v>
      </c>
      <c r="AU156" s="24" t="s">
        <v>80</v>
      </c>
      <c r="AY156" s="24" t="s">
        <v>149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4" t="s">
        <v>78</v>
      </c>
      <c r="BK156" s="246">
        <f>ROUND(I156*H156,2)</f>
        <v>0</v>
      </c>
      <c r="BL156" s="24" t="s">
        <v>154</v>
      </c>
      <c r="BM156" s="24" t="s">
        <v>967</v>
      </c>
    </row>
    <row r="157" s="11" customFormat="1" ht="29.88" customHeight="1">
      <c r="B157" s="219"/>
      <c r="C157" s="220"/>
      <c r="D157" s="221" t="s">
        <v>70</v>
      </c>
      <c r="E157" s="233" t="s">
        <v>362</v>
      </c>
      <c r="F157" s="233" t="s">
        <v>363</v>
      </c>
      <c r="G157" s="220"/>
      <c r="H157" s="220"/>
      <c r="I157" s="223"/>
      <c r="J157" s="234">
        <f>BK157</f>
        <v>0</v>
      </c>
      <c r="K157" s="220"/>
      <c r="L157" s="225"/>
      <c r="M157" s="226"/>
      <c r="N157" s="227"/>
      <c r="O157" s="227"/>
      <c r="P157" s="228">
        <f>P158</f>
        <v>0</v>
      </c>
      <c r="Q157" s="227"/>
      <c r="R157" s="228">
        <f>R158</f>
        <v>0</v>
      </c>
      <c r="S157" s="227"/>
      <c r="T157" s="229">
        <f>T158</f>
        <v>0</v>
      </c>
      <c r="AR157" s="230" t="s">
        <v>78</v>
      </c>
      <c r="AT157" s="231" t="s">
        <v>70</v>
      </c>
      <c r="AU157" s="231" t="s">
        <v>78</v>
      </c>
      <c r="AY157" s="230" t="s">
        <v>149</v>
      </c>
      <c r="BK157" s="232">
        <f>BK158</f>
        <v>0</v>
      </c>
    </row>
    <row r="158" s="1" customFormat="1" ht="25.5" customHeight="1">
      <c r="B158" s="46"/>
      <c r="C158" s="235" t="s">
        <v>323</v>
      </c>
      <c r="D158" s="235" t="s">
        <v>150</v>
      </c>
      <c r="E158" s="236" t="s">
        <v>365</v>
      </c>
      <c r="F158" s="237" t="s">
        <v>366</v>
      </c>
      <c r="G158" s="238" t="s">
        <v>291</v>
      </c>
      <c r="H158" s="239">
        <v>289.70999999999998</v>
      </c>
      <c r="I158" s="240"/>
      <c r="J158" s="241">
        <f>ROUND(I158*H158,2)</f>
        <v>0</v>
      </c>
      <c r="K158" s="237" t="s">
        <v>162</v>
      </c>
      <c r="L158" s="72"/>
      <c r="M158" s="242" t="s">
        <v>21</v>
      </c>
      <c r="N158" s="302" t="s">
        <v>42</v>
      </c>
      <c r="O158" s="303"/>
      <c r="P158" s="304">
        <f>O158*H158</f>
        <v>0</v>
      </c>
      <c r="Q158" s="304">
        <v>0</v>
      </c>
      <c r="R158" s="304">
        <f>Q158*H158</f>
        <v>0</v>
      </c>
      <c r="S158" s="304">
        <v>0</v>
      </c>
      <c r="T158" s="305">
        <f>S158*H158</f>
        <v>0</v>
      </c>
      <c r="AR158" s="24" t="s">
        <v>154</v>
      </c>
      <c r="AT158" s="24" t="s">
        <v>150</v>
      </c>
      <c r="AU158" s="24" t="s">
        <v>80</v>
      </c>
      <c r="AY158" s="24" t="s">
        <v>149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78</v>
      </c>
      <c r="BK158" s="246">
        <f>ROUND(I158*H158,2)</f>
        <v>0</v>
      </c>
      <c r="BL158" s="24" t="s">
        <v>154</v>
      </c>
      <c r="BM158" s="24" t="s">
        <v>968</v>
      </c>
    </row>
    <row r="159" s="1" customFormat="1" ht="6.96" customHeight="1">
      <c r="B159" s="67"/>
      <c r="C159" s="68"/>
      <c r="D159" s="68"/>
      <c r="E159" s="68"/>
      <c r="F159" s="68"/>
      <c r="G159" s="68"/>
      <c r="H159" s="68"/>
      <c r="I159" s="178"/>
      <c r="J159" s="68"/>
      <c r="K159" s="68"/>
      <c r="L159" s="72"/>
    </row>
  </sheetData>
  <sheetProtection sheet="1" autoFilter="0" formatColumns="0" formatRows="0" objects="1" scenarios="1" spinCount="100000" saltValue="HxzYkxSntFs7BhvMusHxWAoV0ltuU75mzY2Vnut2gCHr1PaSg8CxC1OL3qYO/L4dW/E9g7w3aQxqKqL+ZIZAKQ==" hashValue="r70KtQ1Doib/SyZ3kju5md6xNVy6XgLPOqc759FMB0B6YkopDsg8q+5YT5C1XbTDV1VoxoOpx6Q0x2WLiNxL3A==" algorithmName="SHA-512" password="CC35"/>
  <autoFilter ref="C80:K158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110</v>
      </c>
      <c r="G1" s="151" t="s">
        <v>111</v>
      </c>
      <c r="H1" s="151"/>
      <c r="I1" s="152"/>
      <c r="J1" s="151" t="s">
        <v>112</v>
      </c>
      <c r="K1" s="150" t="s">
        <v>113</v>
      </c>
      <c r="L1" s="151" t="s">
        <v>114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102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Lesopark Na Panském v Bohumíně</v>
      </c>
      <c r="F7" s="40"/>
      <c r="G7" s="40"/>
      <c r="H7" s="40"/>
      <c r="I7" s="154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56"/>
      <c r="J8" s="47"/>
      <c r="K8" s="51"/>
    </row>
    <row r="9" s="1" customFormat="1" ht="36.96" customHeight="1">
      <c r="B9" s="46"/>
      <c r="C9" s="47"/>
      <c r="D9" s="47"/>
      <c r="E9" s="157" t="s">
        <v>969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6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58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58" t="s">
        <v>25</v>
      </c>
      <c r="J12" s="159" t="str">
        <f>'Rekapitulace stavby'!AN8</f>
        <v>19. 9. 2018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6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58" t="s">
        <v>28</v>
      </c>
      <c r="J14" s="35" t="s">
        <v>29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58" t="s">
        <v>31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6"/>
      <c r="J16" s="47"/>
      <c r="K16" s="51"/>
    </row>
    <row r="17" s="1" customFormat="1" ht="14.4" customHeight="1">
      <c r="B17" s="46"/>
      <c r="C17" s="47"/>
      <c r="D17" s="40" t="s">
        <v>32</v>
      </c>
      <c r="E17" s="47"/>
      <c r="F17" s="47"/>
      <c r="G17" s="47"/>
      <c r="H17" s="47"/>
      <c r="I17" s="158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58" t="s">
        <v>31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6"/>
      <c r="J19" s="47"/>
      <c r="K19" s="51"/>
    </row>
    <row r="20" s="1" customFormat="1" ht="14.4" customHeight="1">
      <c r="B20" s="46"/>
      <c r="C20" s="47"/>
      <c r="D20" s="40" t="s">
        <v>34</v>
      </c>
      <c r="E20" s="47"/>
      <c r="F20" s="47"/>
      <c r="G20" s="47"/>
      <c r="H20" s="47"/>
      <c r="I20" s="158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58" t="s">
        <v>31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6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56"/>
      <c r="J23" s="47"/>
      <c r="K23" s="51"/>
    </row>
    <row r="24" s="7" customFormat="1" ht="16.5" customHeight="1">
      <c r="B24" s="160"/>
      <c r="C24" s="161"/>
      <c r="D24" s="161"/>
      <c r="E24" s="44" t="s">
        <v>21</v>
      </c>
      <c r="F24" s="44"/>
      <c r="G24" s="44"/>
      <c r="H24" s="44"/>
      <c r="I24" s="162"/>
      <c r="J24" s="161"/>
      <c r="K24" s="163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6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4"/>
      <c r="J26" s="106"/>
      <c r="K26" s="165"/>
    </row>
    <row r="27" s="1" customFormat="1" ht="25.44" customHeight="1">
      <c r="B27" s="46"/>
      <c r="C27" s="47"/>
      <c r="D27" s="166" t="s">
        <v>37</v>
      </c>
      <c r="E27" s="47"/>
      <c r="F27" s="47"/>
      <c r="G27" s="47"/>
      <c r="H27" s="47"/>
      <c r="I27" s="156"/>
      <c r="J27" s="167">
        <f>ROUND(J84,2)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68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69">
        <f>ROUND(SUM(BE84:BE129), 2)</f>
        <v>0</v>
      </c>
      <c r="G30" s="47"/>
      <c r="H30" s="47"/>
      <c r="I30" s="170">
        <v>0.20999999999999999</v>
      </c>
      <c r="J30" s="169">
        <f>ROUND(ROUND((SUM(BE84:BE129)),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69">
        <f>ROUND(SUM(BF84:BF129), 2)</f>
        <v>0</v>
      </c>
      <c r="G31" s="47"/>
      <c r="H31" s="47"/>
      <c r="I31" s="170">
        <v>0.14999999999999999</v>
      </c>
      <c r="J31" s="169">
        <f>ROUND(ROUND((SUM(BF84:BF129)),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69">
        <f>ROUND(SUM(BG84:BG129), 2)</f>
        <v>0</v>
      </c>
      <c r="G32" s="47"/>
      <c r="H32" s="47"/>
      <c r="I32" s="170">
        <v>0.20999999999999999</v>
      </c>
      <c r="J32" s="169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69">
        <f>ROUND(SUM(BH84:BH129), 2)</f>
        <v>0</v>
      </c>
      <c r="G33" s="47"/>
      <c r="H33" s="47"/>
      <c r="I33" s="170">
        <v>0.14999999999999999</v>
      </c>
      <c r="J33" s="169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ROUND(SUM(BI84:BI129), 2)</f>
        <v>0</v>
      </c>
      <c r="G34" s="47"/>
      <c r="H34" s="47"/>
      <c r="I34" s="170">
        <v>0</v>
      </c>
      <c r="J34" s="169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6"/>
      <c r="J35" s="47"/>
      <c r="K35" s="51"/>
    </row>
    <row r="36" s="1" customFormat="1" ht="25.44" customHeight="1">
      <c r="B36" s="46"/>
      <c r="C36" s="171"/>
      <c r="D36" s="172" t="s">
        <v>47</v>
      </c>
      <c r="E36" s="98"/>
      <c r="F36" s="98"/>
      <c r="G36" s="173" t="s">
        <v>48</v>
      </c>
      <c r="H36" s="174" t="s">
        <v>49</v>
      </c>
      <c r="I36" s="175"/>
      <c r="J36" s="176">
        <f>SUM(J27:J34)</f>
        <v>0</v>
      </c>
      <c r="K36" s="177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78"/>
      <c r="J37" s="68"/>
      <c r="K37" s="69"/>
    </row>
    <row r="41" s="1" customFormat="1" ht="6.96" customHeight="1">
      <c r="B41" s="179"/>
      <c r="C41" s="180"/>
      <c r="D41" s="180"/>
      <c r="E41" s="180"/>
      <c r="F41" s="180"/>
      <c r="G41" s="180"/>
      <c r="H41" s="180"/>
      <c r="I41" s="181"/>
      <c r="J41" s="180"/>
      <c r="K41" s="182"/>
    </row>
    <row r="42" s="1" customFormat="1" ht="36.96" customHeight="1">
      <c r="B42" s="46"/>
      <c r="C42" s="30" t="s">
        <v>120</v>
      </c>
      <c r="D42" s="47"/>
      <c r="E42" s="47"/>
      <c r="F42" s="47"/>
      <c r="G42" s="47"/>
      <c r="H42" s="47"/>
      <c r="I42" s="156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6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6"/>
      <c r="J44" s="47"/>
      <c r="K44" s="51"/>
    </row>
    <row r="45" s="1" customFormat="1" ht="16.5" customHeight="1">
      <c r="B45" s="46"/>
      <c r="C45" s="47"/>
      <c r="D45" s="47"/>
      <c r="E45" s="155" t="str">
        <f>E7</f>
        <v>Lesopark Na Panském v Bohumíně</v>
      </c>
      <c r="F45" s="40"/>
      <c r="G45" s="40"/>
      <c r="H45" s="40"/>
      <c r="I45" s="156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7.25" customHeight="1">
      <c r="B47" s="46"/>
      <c r="C47" s="47"/>
      <c r="D47" s="47"/>
      <c r="E47" s="157" t="str">
        <f>E9</f>
        <v>SO-04 - Molo</v>
      </c>
      <c r="F47" s="47"/>
      <c r="G47" s="47"/>
      <c r="H47" s="47"/>
      <c r="I47" s="156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6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58" t="s">
        <v>25</v>
      </c>
      <c r="J49" s="159" t="str">
        <f>IF(J12="","",J12)</f>
        <v>19. 9. 2018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6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Město Bohumín</v>
      </c>
      <c r="G51" s="47"/>
      <c r="H51" s="47"/>
      <c r="I51" s="158" t="s">
        <v>34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32</v>
      </c>
      <c r="D52" s="47"/>
      <c r="E52" s="47"/>
      <c r="F52" s="35" t="str">
        <f>IF(E18="","",E18)</f>
        <v/>
      </c>
      <c r="G52" s="47"/>
      <c r="H52" s="47"/>
      <c r="I52" s="156"/>
      <c r="J52" s="183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6"/>
      <c r="J53" s="47"/>
      <c r="K53" s="51"/>
    </row>
    <row r="54" s="1" customFormat="1" ht="29.28" customHeight="1">
      <c r="B54" s="46"/>
      <c r="C54" s="184" t="s">
        <v>121</v>
      </c>
      <c r="D54" s="171"/>
      <c r="E54" s="171"/>
      <c r="F54" s="171"/>
      <c r="G54" s="171"/>
      <c r="H54" s="171"/>
      <c r="I54" s="185"/>
      <c r="J54" s="186" t="s">
        <v>122</v>
      </c>
      <c r="K54" s="187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6"/>
      <c r="J55" s="47"/>
      <c r="K55" s="51"/>
    </row>
    <row r="56" s="1" customFormat="1" ht="29.28" customHeight="1">
      <c r="B56" s="46"/>
      <c r="C56" s="188" t="s">
        <v>123</v>
      </c>
      <c r="D56" s="47"/>
      <c r="E56" s="47"/>
      <c r="F56" s="47"/>
      <c r="G56" s="47"/>
      <c r="H56" s="47"/>
      <c r="I56" s="156"/>
      <c r="J56" s="167">
        <f>J84</f>
        <v>0</v>
      </c>
      <c r="K56" s="51"/>
      <c r="AU56" s="24" t="s">
        <v>124</v>
      </c>
    </row>
    <row r="57" s="8" customFormat="1" ht="24.96" customHeight="1">
      <c r="B57" s="189"/>
      <c r="C57" s="190"/>
      <c r="D57" s="191" t="s">
        <v>862</v>
      </c>
      <c r="E57" s="192"/>
      <c r="F57" s="192"/>
      <c r="G57" s="192"/>
      <c r="H57" s="192"/>
      <c r="I57" s="193"/>
      <c r="J57" s="194">
        <f>J85</f>
        <v>0</v>
      </c>
      <c r="K57" s="195"/>
    </row>
    <row r="58" s="9" customFormat="1" ht="19.92" customHeight="1">
      <c r="B58" s="196"/>
      <c r="C58" s="197"/>
      <c r="D58" s="198" t="s">
        <v>126</v>
      </c>
      <c r="E58" s="199"/>
      <c r="F58" s="199"/>
      <c r="G58" s="199"/>
      <c r="H58" s="199"/>
      <c r="I58" s="200"/>
      <c r="J58" s="201">
        <f>J86</f>
        <v>0</v>
      </c>
      <c r="K58" s="202"/>
    </row>
    <row r="59" s="9" customFormat="1" ht="19.92" customHeight="1">
      <c r="B59" s="196"/>
      <c r="C59" s="197"/>
      <c r="D59" s="198" t="s">
        <v>970</v>
      </c>
      <c r="E59" s="199"/>
      <c r="F59" s="199"/>
      <c r="G59" s="199"/>
      <c r="H59" s="199"/>
      <c r="I59" s="200"/>
      <c r="J59" s="201">
        <f>J89</f>
        <v>0</v>
      </c>
      <c r="K59" s="202"/>
    </row>
    <row r="60" s="9" customFormat="1" ht="19.92" customHeight="1">
      <c r="B60" s="196"/>
      <c r="C60" s="197"/>
      <c r="D60" s="198" t="s">
        <v>127</v>
      </c>
      <c r="E60" s="199"/>
      <c r="F60" s="199"/>
      <c r="G60" s="199"/>
      <c r="H60" s="199"/>
      <c r="I60" s="200"/>
      <c r="J60" s="201">
        <f>J95</f>
        <v>0</v>
      </c>
      <c r="K60" s="202"/>
    </row>
    <row r="61" s="9" customFormat="1" ht="19.92" customHeight="1">
      <c r="B61" s="196"/>
      <c r="C61" s="197"/>
      <c r="D61" s="198" t="s">
        <v>128</v>
      </c>
      <c r="E61" s="199"/>
      <c r="F61" s="199"/>
      <c r="G61" s="199"/>
      <c r="H61" s="199"/>
      <c r="I61" s="200"/>
      <c r="J61" s="201">
        <f>J103</f>
        <v>0</v>
      </c>
      <c r="K61" s="202"/>
    </row>
    <row r="62" s="8" customFormat="1" ht="24.96" customHeight="1">
      <c r="B62" s="189"/>
      <c r="C62" s="190"/>
      <c r="D62" s="191" t="s">
        <v>971</v>
      </c>
      <c r="E62" s="192"/>
      <c r="F62" s="192"/>
      <c r="G62" s="192"/>
      <c r="H62" s="192"/>
      <c r="I62" s="193"/>
      <c r="J62" s="194">
        <f>J106</f>
        <v>0</v>
      </c>
      <c r="K62" s="195"/>
    </row>
    <row r="63" s="9" customFormat="1" ht="19.92" customHeight="1">
      <c r="B63" s="196"/>
      <c r="C63" s="197"/>
      <c r="D63" s="198" t="s">
        <v>972</v>
      </c>
      <c r="E63" s="199"/>
      <c r="F63" s="199"/>
      <c r="G63" s="199"/>
      <c r="H63" s="199"/>
      <c r="I63" s="200"/>
      <c r="J63" s="201">
        <f>J107</f>
        <v>0</v>
      </c>
      <c r="K63" s="202"/>
    </row>
    <row r="64" s="9" customFormat="1" ht="14.88" customHeight="1">
      <c r="B64" s="196"/>
      <c r="C64" s="197"/>
      <c r="D64" s="198" t="s">
        <v>433</v>
      </c>
      <c r="E64" s="199"/>
      <c r="F64" s="199"/>
      <c r="G64" s="199"/>
      <c r="H64" s="199"/>
      <c r="I64" s="200"/>
      <c r="J64" s="201">
        <f>J128</f>
        <v>0</v>
      </c>
      <c r="K64" s="202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133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6.5" customHeight="1">
      <c r="B74" s="46"/>
      <c r="C74" s="74"/>
      <c r="D74" s="74"/>
      <c r="E74" s="204" t="str">
        <f>E7</f>
        <v>Lesopark Na Panském v Bohumíně</v>
      </c>
      <c r="F74" s="76"/>
      <c r="G74" s="76"/>
      <c r="H74" s="76"/>
      <c r="I74" s="203"/>
      <c r="J74" s="74"/>
      <c r="K74" s="74"/>
      <c r="L74" s="72"/>
    </row>
    <row r="75" s="1" customFormat="1" ht="14.4" customHeight="1">
      <c r="B75" s="46"/>
      <c r="C75" s="76" t="s">
        <v>116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E9</f>
        <v>SO-04 - Molo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7" t="str">
        <f>F12</f>
        <v xml:space="preserve"> </v>
      </c>
      <c r="G78" s="74"/>
      <c r="H78" s="74"/>
      <c r="I78" s="208" t="s">
        <v>25</v>
      </c>
      <c r="J78" s="85" t="str">
        <f>IF(J12="","",J12)</f>
        <v>19. 9. 2018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7" t="str">
        <f>E15</f>
        <v>Město Bohumín</v>
      </c>
      <c r="G80" s="74"/>
      <c r="H80" s="74"/>
      <c r="I80" s="208" t="s">
        <v>34</v>
      </c>
      <c r="J80" s="207" t="str">
        <f>E21</f>
        <v xml:space="preserve"> </v>
      </c>
      <c r="K80" s="74"/>
      <c r="L80" s="72"/>
    </row>
    <row r="81" s="1" customFormat="1" ht="14.4" customHeight="1">
      <c r="B81" s="46"/>
      <c r="C81" s="76" t="s">
        <v>32</v>
      </c>
      <c r="D81" s="74"/>
      <c r="E81" s="74"/>
      <c r="F81" s="207" t="str">
        <f>IF(E18="","",E18)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134</v>
      </c>
      <c r="D83" s="211" t="s">
        <v>56</v>
      </c>
      <c r="E83" s="211" t="s">
        <v>52</v>
      </c>
      <c r="F83" s="211" t="s">
        <v>135</v>
      </c>
      <c r="G83" s="211" t="s">
        <v>136</v>
      </c>
      <c r="H83" s="211" t="s">
        <v>137</v>
      </c>
      <c r="I83" s="212" t="s">
        <v>138</v>
      </c>
      <c r="J83" s="211" t="s">
        <v>122</v>
      </c>
      <c r="K83" s="213" t="s">
        <v>139</v>
      </c>
      <c r="L83" s="214"/>
      <c r="M83" s="102" t="s">
        <v>140</v>
      </c>
      <c r="N83" s="103" t="s">
        <v>41</v>
      </c>
      <c r="O83" s="103" t="s">
        <v>141</v>
      </c>
      <c r="P83" s="103" t="s">
        <v>142</v>
      </c>
      <c r="Q83" s="103" t="s">
        <v>143</v>
      </c>
      <c r="R83" s="103" t="s">
        <v>144</v>
      </c>
      <c r="S83" s="103" t="s">
        <v>145</v>
      </c>
      <c r="T83" s="104" t="s">
        <v>146</v>
      </c>
    </row>
    <row r="84" s="1" customFormat="1" ht="29.28" customHeight="1">
      <c r="B84" s="46"/>
      <c r="C84" s="108" t="s">
        <v>123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P85+P106</f>
        <v>0</v>
      </c>
      <c r="Q84" s="106"/>
      <c r="R84" s="216">
        <f>R85+R106</f>
        <v>7.3717419199999998</v>
      </c>
      <c r="S84" s="106"/>
      <c r="T84" s="217">
        <f>T85+T106</f>
        <v>0</v>
      </c>
      <c r="AT84" s="24" t="s">
        <v>70</v>
      </c>
      <c r="AU84" s="24" t="s">
        <v>124</v>
      </c>
      <c r="BK84" s="218">
        <f>BK85+BK106</f>
        <v>0</v>
      </c>
    </row>
    <row r="85" s="11" customFormat="1" ht="37.44001" customHeight="1">
      <c r="B85" s="219"/>
      <c r="C85" s="220"/>
      <c r="D85" s="221" t="s">
        <v>70</v>
      </c>
      <c r="E85" s="222" t="s">
        <v>147</v>
      </c>
      <c r="F85" s="222" t="s">
        <v>863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P86+P89+P95+P103</f>
        <v>0</v>
      </c>
      <c r="Q85" s="227"/>
      <c r="R85" s="228">
        <f>R86+R89+R95+R103</f>
        <v>5.1301419199999998</v>
      </c>
      <c r="S85" s="227"/>
      <c r="T85" s="229">
        <f>T86+T89+T95+T103</f>
        <v>0</v>
      </c>
      <c r="AR85" s="230" t="s">
        <v>78</v>
      </c>
      <c r="AT85" s="231" t="s">
        <v>70</v>
      </c>
      <c r="AU85" s="231" t="s">
        <v>71</v>
      </c>
      <c r="AY85" s="230" t="s">
        <v>149</v>
      </c>
      <c r="BK85" s="232">
        <f>BK86+BK89+BK95+BK103</f>
        <v>0</v>
      </c>
    </row>
    <row r="86" s="11" customFormat="1" ht="19.92" customHeight="1">
      <c r="B86" s="219"/>
      <c r="C86" s="220"/>
      <c r="D86" s="221" t="s">
        <v>70</v>
      </c>
      <c r="E86" s="233" t="s">
        <v>78</v>
      </c>
      <c r="F86" s="233" t="s">
        <v>76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SUM(P87:P88)</f>
        <v>0</v>
      </c>
      <c r="Q86" s="227"/>
      <c r="R86" s="228">
        <f>SUM(R87:R88)</f>
        <v>0</v>
      </c>
      <c r="S86" s="227"/>
      <c r="T86" s="229">
        <f>SUM(T87:T88)</f>
        <v>0</v>
      </c>
      <c r="AR86" s="230" t="s">
        <v>78</v>
      </c>
      <c r="AT86" s="231" t="s">
        <v>70</v>
      </c>
      <c r="AU86" s="231" t="s">
        <v>78</v>
      </c>
      <c r="AY86" s="230" t="s">
        <v>149</v>
      </c>
      <c r="BK86" s="232">
        <f>SUM(BK87:BK88)</f>
        <v>0</v>
      </c>
    </row>
    <row r="87" s="1" customFormat="1" ht="25.5" customHeight="1">
      <c r="B87" s="46"/>
      <c r="C87" s="235" t="s">
        <v>78</v>
      </c>
      <c r="D87" s="235" t="s">
        <v>150</v>
      </c>
      <c r="E87" s="236" t="s">
        <v>166</v>
      </c>
      <c r="F87" s="237" t="s">
        <v>167</v>
      </c>
      <c r="G87" s="238" t="s">
        <v>168</v>
      </c>
      <c r="H87" s="239">
        <v>48</v>
      </c>
      <c r="I87" s="240"/>
      <c r="J87" s="241">
        <f>ROUND(I87*H87,2)</f>
        <v>0</v>
      </c>
      <c r="K87" s="237" t="s">
        <v>162</v>
      </c>
      <c r="L87" s="72"/>
      <c r="M87" s="242" t="s">
        <v>21</v>
      </c>
      <c r="N87" s="243" t="s">
        <v>42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154</v>
      </c>
      <c r="AT87" s="24" t="s">
        <v>150</v>
      </c>
      <c r="AU87" s="24" t="s">
        <v>80</v>
      </c>
      <c r="AY87" s="24" t="s">
        <v>149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78</v>
      </c>
      <c r="BK87" s="246">
        <f>ROUND(I87*H87,2)</f>
        <v>0</v>
      </c>
      <c r="BL87" s="24" t="s">
        <v>154</v>
      </c>
      <c r="BM87" s="24" t="s">
        <v>973</v>
      </c>
    </row>
    <row r="88" s="1" customFormat="1">
      <c r="B88" s="46"/>
      <c r="C88" s="74"/>
      <c r="D88" s="247" t="s">
        <v>156</v>
      </c>
      <c r="E88" s="74"/>
      <c r="F88" s="248" t="s">
        <v>974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156</v>
      </c>
      <c r="AU88" s="24" t="s">
        <v>80</v>
      </c>
    </row>
    <row r="89" s="11" customFormat="1" ht="29.88" customHeight="1">
      <c r="B89" s="219"/>
      <c r="C89" s="220"/>
      <c r="D89" s="221" t="s">
        <v>70</v>
      </c>
      <c r="E89" s="233" t="s">
        <v>80</v>
      </c>
      <c r="F89" s="233" t="s">
        <v>975</v>
      </c>
      <c r="G89" s="220"/>
      <c r="H89" s="220"/>
      <c r="I89" s="223"/>
      <c r="J89" s="234">
        <f>BK89</f>
        <v>0</v>
      </c>
      <c r="K89" s="220"/>
      <c r="L89" s="225"/>
      <c r="M89" s="226"/>
      <c r="N89" s="227"/>
      <c r="O89" s="227"/>
      <c r="P89" s="228">
        <f>SUM(P90:P94)</f>
        <v>0</v>
      </c>
      <c r="Q89" s="227"/>
      <c r="R89" s="228">
        <f>SUM(R90:R94)</f>
        <v>0</v>
      </c>
      <c r="S89" s="227"/>
      <c r="T89" s="229">
        <f>SUM(T90:T94)</f>
        <v>0</v>
      </c>
      <c r="AR89" s="230" t="s">
        <v>78</v>
      </c>
      <c r="AT89" s="231" t="s">
        <v>70</v>
      </c>
      <c r="AU89" s="231" t="s">
        <v>78</v>
      </c>
      <c r="AY89" s="230" t="s">
        <v>149</v>
      </c>
      <c r="BK89" s="232">
        <f>SUM(BK90:BK94)</f>
        <v>0</v>
      </c>
    </row>
    <row r="90" s="1" customFormat="1" ht="25.5" customHeight="1">
      <c r="B90" s="46"/>
      <c r="C90" s="235" t="s">
        <v>80</v>
      </c>
      <c r="D90" s="235" t="s">
        <v>150</v>
      </c>
      <c r="E90" s="236" t="s">
        <v>976</v>
      </c>
      <c r="F90" s="237" t="s">
        <v>977</v>
      </c>
      <c r="G90" s="238" t="s">
        <v>331</v>
      </c>
      <c r="H90" s="239">
        <v>31.600000000000001</v>
      </c>
      <c r="I90" s="240"/>
      <c r="J90" s="241">
        <f>ROUND(I90*H90,2)</f>
        <v>0</v>
      </c>
      <c r="K90" s="237" t="s">
        <v>162</v>
      </c>
      <c r="L90" s="72"/>
      <c r="M90" s="242" t="s">
        <v>21</v>
      </c>
      <c r="N90" s="243" t="s">
        <v>42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154</v>
      </c>
      <c r="AT90" s="24" t="s">
        <v>150</v>
      </c>
      <c r="AU90" s="24" t="s">
        <v>80</v>
      </c>
      <c r="AY90" s="24" t="s">
        <v>149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78</v>
      </c>
      <c r="BK90" s="246">
        <f>ROUND(I90*H90,2)</f>
        <v>0</v>
      </c>
      <c r="BL90" s="24" t="s">
        <v>154</v>
      </c>
      <c r="BM90" s="24" t="s">
        <v>978</v>
      </c>
    </row>
    <row r="91" s="1" customFormat="1">
      <c r="B91" s="46"/>
      <c r="C91" s="74"/>
      <c r="D91" s="247" t="s">
        <v>156</v>
      </c>
      <c r="E91" s="74"/>
      <c r="F91" s="248" t="s">
        <v>979</v>
      </c>
      <c r="G91" s="74"/>
      <c r="H91" s="74"/>
      <c r="I91" s="203"/>
      <c r="J91" s="74"/>
      <c r="K91" s="74"/>
      <c r="L91" s="72"/>
      <c r="M91" s="249"/>
      <c r="N91" s="47"/>
      <c r="O91" s="47"/>
      <c r="P91" s="47"/>
      <c r="Q91" s="47"/>
      <c r="R91" s="47"/>
      <c r="S91" s="47"/>
      <c r="T91" s="95"/>
      <c r="AT91" s="24" t="s">
        <v>156</v>
      </c>
      <c r="AU91" s="24" t="s">
        <v>80</v>
      </c>
    </row>
    <row r="92" s="12" customFormat="1">
      <c r="B92" s="250"/>
      <c r="C92" s="251"/>
      <c r="D92" s="247" t="s">
        <v>158</v>
      </c>
      <c r="E92" s="252" t="s">
        <v>21</v>
      </c>
      <c r="F92" s="253" t="s">
        <v>980</v>
      </c>
      <c r="G92" s="251"/>
      <c r="H92" s="254">
        <v>15.6</v>
      </c>
      <c r="I92" s="255"/>
      <c r="J92" s="251"/>
      <c r="K92" s="251"/>
      <c r="L92" s="256"/>
      <c r="M92" s="257"/>
      <c r="N92" s="258"/>
      <c r="O92" s="258"/>
      <c r="P92" s="258"/>
      <c r="Q92" s="258"/>
      <c r="R92" s="258"/>
      <c r="S92" s="258"/>
      <c r="T92" s="259"/>
      <c r="AT92" s="260" t="s">
        <v>158</v>
      </c>
      <c r="AU92" s="260" t="s">
        <v>80</v>
      </c>
      <c r="AV92" s="12" t="s">
        <v>80</v>
      </c>
      <c r="AW92" s="12" t="s">
        <v>35</v>
      </c>
      <c r="AX92" s="12" t="s">
        <v>71</v>
      </c>
      <c r="AY92" s="260" t="s">
        <v>149</v>
      </c>
    </row>
    <row r="93" s="12" customFormat="1">
      <c r="B93" s="250"/>
      <c r="C93" s="251"/>
      <c r="D93" s="247" t="s">
        <v>158</v>
      </c>
      <c r="E93" s="252" t="s">
        <v>21</v>
      </c>
      <c r="F93" s="253" t="s">
        <v>981</v>
      </c>
      <c r="G93" s="251"/>
      <c r="H93" s="254">
        <v>16</v>
      </c>
      <c r="I93" s="255"/>
      <c r="J93" s="251"/>
      <c r="K93" s="251"/>
      <c r="L93" s="256"/>
      <c r="M93" s="257"/>
      <c r="N93" s="258"/>
      <c r="O93" s="258"/>
      <c r="P93" s="258"/>
      <c r="Q93" s="258"/>
      <c r="R93" s="258"/>
      <c r="S93" s="258"/>
      <c r="T93" s="259"/>
      <c r="AT93" s="260" t="s">
        <v>158</v>
      </c>
      <c r="AU93" s="260" t="s">
        <v>80</v>
      </c>
      <c r="AV93" s="12" t="s">
        <v>80</v>
      </c>
      <c r="AW93" s="12" t="s">
        <v>35</v>
      </c>
      <c r="AX93" s="12" t="s">
        <v>71</v>
      </c>
      <c r="AY93" s="260" t="s">
        <v>149</v>
      </c>
    </row>
    <row r="94" s="13" customFormat="1">
      <c r="B94" s="261"/>
      <c r="C94" s="262"/>
      <c r="D94" s="247" t="s">
        <v>158</v>
      </c>
      <c r="E94" s="263" t="s">
        <v>21</v>
      </c>
      <c r="F94" s="264" t="s">
        <v>206</v>
      </c>
      <c r="G94" s="262"/>
      <c r="H94" s="265">
        <v>31.600000000000001</v>
      </c>
      <c r="I94" s="266"/>
      <c r="J94" s="262"/>
      <c r="K94" s="262"/>
      <c r="L94" s="267"/>
      <c r="M94" s="268"/>
      <c r="N94" s="269"/>
      <c r="O94" s="269"/>
      <c r="P94" s="269"/>
      <c r="Q94" s="269"/>
      <c r="R94" s="269"/>
      <c r="S94" s="269"/>
      <c r="T94" s="270"/>
      <c r="AT94" s="271" t="s">
        <v>158</v>
      </c>
      <c r="AU94" s="271" t="s">
        <v>80</v>
      </c>
      <c r="AV94" s="13" t="s">
        <v>154</v>
      </c>
      <c r="AW94" s="13" t="s">
        <v>35</v>
      </c>
      <c r="AX94" s="13" t="s">
        <v>78</v>
      </c>
      <c r="AY94" s="271" t="s">
        <v>149</v>
      </c>
    </row>
    <row r="95" s="11" customFormat="1" ht="29.88" customHeight="1">
      <c r="B95" s="219"/>
      <c r="C95" s="220"/>
      <c r="D95" s="221" t="s">
        <v>70</v>
      </c>
      <c r="E95" s="233" t="s">
        <v>154</v>
      </c>
      <c r="F95" s="233" t="s">
        <v>280</v>
      </c>
      <c r="G95" s="220"/>
      <c r="H95" s="220"/>
      <c r="I95" s="223"/>
      <c r="J95" s="234">
        <f>BK95</f>
        <v>0</v>
      </c>
      <c r="K95" s="220"/>
      <c r="L95" s="225"/>
      <c r="M95" s="226"/>
      <c r="N95" s="227"/>
      <c r="O95" s="227"/>
      <c r="P95" s="228">
        <f>SUM(P96:P102)</f>
        <v>0</v>
      </c>
      <c r="Q95" s="227"/>
      <c r="R95" s="228">
        <f>SUM(R96:R102)</f>
        <v>4.6443819199999998</v>
      </c>
      <c r="S95" s="227"/>
      <c r="T95" s="229">
        <f>SUM(T96:T102)</f>
        <v>0</v>
      </c>
      <c r="AR95" s="230" t="s">
        <v>78</v>
      </c>
      <c r="AT95" s="231" t="s">
        <v>70</v>
      </c>
      <c r="AU95" s="231" t="s">
        <v>78</v>
      </c>
      <c r="AY95" s="230" t="s">
        <v>149</v>
      </c>
      <c r="BK95" s="232">
        <f>SUM(BK96:BK102)</f>
        <v>0</v>
      </c>
    </row>
    <row r="96" s="1" customFormat="1" ht="38.25" customHeight="1">
      <c r="B96" s="46"/>
      <c r="C96" s="235" t="s">
        <v>165</v>
      </c>
      <c r="D96" s="235" t="s">
        <v>150</v>
      </c>
      <c r="E96" s="236" t="s">
        <v>982</v>
      </c>
      <c r="F96" s="237" t="s">
        <v>983</v>
      </c>
      <c r="G96" s="238" t="s">
        <v>153</v>
      </c>
      <c r="H96" s="239">
        <v>7.2000000000000002</v>
      </c>
      <c r="I96" s="240"/>
      <c r="J96" s="241">
        <f>ROUND(I96*H96,2)</f>
        <v>0</v>
      </c>
      <c r="K96" s="237" t="s">
        <v>162</v>
      </c>
      <c r="L96" s="72"/>
      <c r="M96" s="242" t="s">
        <v>21</v>
      </c>
      <c r="N96" s="243" t="s">
        <v>42</v>
      </c>
      <c r="O96" s="47"/>
      <c r="P96" s="244">
        <f>O96*H96</f>
        <v>0</v>
      </c>
      <c r="Q96" s="244">
        <v>0.0002786</v>
      </c>
      <c r="R96" s="244">
        <f>Q96*H96</f>
        <v>0.00200592</v>
      </c>
      <c r="S96" s="244">
        <v>0</v>
      </c>
      <c r="T96" s="245">
        <f>S96*H96</f>
        <v>0</v>
      </c>
      <c r="AR96" s="24" t="s">
        <v>154</v>
      </c>
      <c r="AT96" s="24" t="s">
        <v>150</v>
      </c>
      <c r="AU96" s="24" t="s">
        <v>80</v>
      </c>
      <c r="AY96" s="24" t="s">
        <v>149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78</v>
      </c>
      <c r="BK96" s="246">
        <f>ROUND(I96*H96,2)</f>
        <v>0</v>
      </c>
      <c r="BL96" s="24" t="s">
        <v>154</v>
      </c>
      <c r="BM96" s="24" t="s">
        <v>984</v>
      </c>
    </row>
    <row r="97" s="1" customFormat="1">
      <c r="B97" s="46"/>
      <c r="C97" s="74"/>
      <c r="D97" s="247" t="s">
        <v>156</v>
      </c>
      <c r="E97" s="74"/>
      <c r="F97" s="248" t="s">
        <v>985</v>
      </c>
      <c r="G97" s="74"/>
      <c r="H97" s="74"/>
      <c r="I97" s="203"/>
      <c r="J97" s="74"/>
      <c r="K97" s="74"/>
      <c r="L97" s="72"/>
      <c r="M97" s="249"/>
      <c r="N97" s="47"/>
      <c r="O97" s="47"/>
      <c r="P97" s="47"/>
      <c r="Q97" s="47"/>
      <c r="R97" s="47"/>
      <c r="S97" s="47"/>
      <c r="T97" s="95"/>
      <c r="AT97" s="24" t="s">
        <v>156</v>
      </c>
      <c r="AU97" s="24" t="s">
        <v>80</v>
      </c>
    </row>
    <row r="98" s="12" customFormat="1">
      <c r="B98" s="250"/>
      <c r="C98" s="251"/>
      <c r="D98" s="247" t="s">
        <v>158</v>
      </c>
      <c r="E98" s="252" t="s">
        <v>21</v>
      </c>
      <c r="F98" s="253" t="s">
        <v>986</v>
      </c>
      <c r="G98" s="251"/>
      <c r="H98" s="254">
        <v>7.2000000000000002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158</v>
      </c>
      <c r="AU98" s="260" t="s">
        <v>80</v>
      </c>
      <c r="AV98" s="12" t="s">
        <v>80</v>
      </c>
      <c r="AW98" s="12" t="s">
        <v>35</v>
      </c>
      <c r="AX98" s="12" t="s">
        <v>78</v>
      </c>
      <c r="AY98" s="260" t="s">
        <v>149</v>
      </c>
    </row>
    <row r="99" s="1" customFormat="1" ht="16.5" customHeight="1">
      <c r="B99" s="46"/>
      <c r="C99" s="272" t="s">
        <v>154</v>
      </c>
      <c r="D99" s="272" t="s">
        <v>288</v>
      </c>
      <c r="E99" s="273" t="s">
        <v>987</v>
      </c>
      <c r="F99" s="274" t="s">
        <v>988</v>
      </c>
      <c r="G99" s="275" t="s">
        <v>153</v>
      </c>
      <c r="H99" s="276">
        <v>7.9199999999999999</v>
      </c>
      <c r="I99" s="277"/>
      <c r="J99" s="278">
        <f>ROUND(I99*H99,2)</f>
        <v>0</v>
      </c>
      <c r="K99" s="274" t="s">
        <v>162</v>
      </c>
      <c r="L99" s="279"/>
      <c r="M99" s="280" t="s">
        <v>21</v>
      </c>
      <c r="N99" s="281" t="s">
        <v>42</v>
      </c>
      <c r="O99" s="47"/>
      <c r="P99" s="244">
        <f>O99*H99</f>
        <v>0</v>
      </c>
      <c r="Q99" s="244">
        <v>0.00029999999999999997</v>
      </c>
      <c r="R99" s="244">
        <f>Q99*H99</f>
        <v>0.0023759999999999996</v>
      </c>
      <c r="S99" s="244">
        <v>0</v>
      </c>
      <c r="T99" s="245">
        <f>S99*H99</f>
        <v>0</v>
      </c>
      <c r="AR99" s="24" t="s">
        <v>195</v>
      </c>
      <c r="AT99" s="24" t="s">
        <v>288</v>
      </c>
      <c r="AU99" s="24" t="s">
        <v>80</v>
      </c>
      <c r="AY99" s="24" t="s">
        <v>149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78</v>
      </c>
      <c r="BK99" s="246">
        <f>ROUND(I99*H99,2)</f>
        <v>0</v>
      </c>
      <c r="BL99" s="24" t="s">
        <v>154</v>
      </c>
      <c r="BM99" s="24" t="s">
        <v>989</v>
      </c>
    </row>
    <row r="100" s="12" customFormat="1">
      <c r="B100" s="250"/>
      <c r="C100" s="251"/>
      <c r="D100" s="247" t="s">
        <v>158</v>
      </c>
      <c r="E100" s="251"/>
      <c r="F100" s="253" t="s">
        <v>990</v>
      </c>
      <c r="G100" s="251"/>
      <c r="H100" s="254">
        <v>7.9199999999999999</v>
      </c>
      <c r="I100" s="255"/>
      <c r="J100" s="251"/>
      <c r="K100" s="251"/>
      <c r="L100" s="256"/>
      <c r="M100" s="257"/>
      <c r="N100" s="258"/>
      <c r="O100" s="258"/>
      <c r="P100" s="258"/>
      <c r="Q100" s="258"/>
      <c r="R100" s="258"/>
      <c r="S100" s="258"/>
      <c r="T100" s="259"/>
      <c r="AT100" s="260" t="s">
        <v>158</v>
      </c>
      <c r="AU100" s="260" t="s">
        <v>80</v>
      </c>
      <c r="AV100" s="12" t="s">
        <v>80</v>
      </c>
      <c r="AW100" s="12" t="s">
        <v>6</v>
      </c>
      <c r="AX100" s="12" t="s">
        <v>78</v>
      </c>
      <c r="AY100" s="260" t="s">
        <v>149</v>
      </c>
    </row>
    <row r="101" s="1" customFormat="1" ht="25.5" customHeight="1">
      <c r="B101" s="46"/>
      <c r="C101" s="235" t="s">
        <v>177</v>
      </c>
      <c r="D101" s="235" t="s">
        <v>150</v>
      </c>
      <c r="E101" s="236" t="s">
        <v>991</v>
      </c>
      <c r="F101" s="237" t="s">
        <v>992</v>
      </c>
      <c r="G101" s="238" t="s">
        <v>153</v>
      </c>
      <c r="H101" s="239">
        <v>2.3199999999999998</v>
      </c>
      <c r="I101" s="240"/>
      <c r="J101" s="241">
        <f>ROUND(I101*H101,2)</f>
        <v>0</v>
      </c>
      <c r="K101" s="237" t="s">
        <v>21</v>
      </c>
      <c r="L101" s="72"/>
      <c r="M101" s="242" t="s">
        <v>21</v>
      </c>
      <c r="N101" s="243" t="s">
        <v>42</v>
      </c>
      <c r="O101" s="47"/>
      <c r="P101" s="244">
        <f>O101*H101</f>
        <v>0</v>
      </c>
      <c r="Q101" s="244">
        <v>2</v>
      </c>
      <c r="R101" s="244">
        <f>Q101*H101</f>
        <v>4.6399999999999997</v>
      </c>
      <c r="S101" s="244">
        <v>0</v>
      </c>
      <c r="T101" s="245">
        <f>S101*H101</f>
        <v>0</v>
      </c>
      <c r="AR101" s="24" t="s">
        <v>154</v>
      </c>
      <c r="AT101" s="24" t="s">
        <v>150</v>
      </c>
      <c r="AU101" s="24" t="s">
        <v>80</v>
      </c>
      <c r="AY101" s="24" t="s">
        <v>149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78</v>
      </c>
      <c r="BK101" s="246">
        <f>ROUND(I101*H101,2)</f>
        <v>0</v>
      </c>
      <c r="BL101" s="24" t="s">
        <v>154</v>
      </c>
      <c r="BM101" s="24" t="s">
        <v>993</v>
      </c>
    </row>
    <row r="102" s="1" customFormat="1">
      <c r="B102" s="46"/>
      <c r="C102" s="74"/>
      <c r="D102" s="247" t="s">
        <v>156</v>
      </c>
      <c r="E102" s="74"/>
      <c r="F102" s="248" t="s">
        <v>994</v>
      </c>
      <c r="G102" s="74"/>
      <c r="H102" s="74"/>
      <c r="I102" s="203"/>
      <c r="J102" s="74"/>
      <c r="K102" s="74"/>
      <c r="L102" s="72"/>
      <c r="M102" s="249"/>
      <c r="N102" s="47"/>
      <c r="O102" s="47"/>
      <c r="P102" s="47"/>
      <c r="Q102" s="47"/>
      <c r="R102" s="47"/>
      <c r="S102" s="47"/>
      <c r="T102" s="95"/>
      <c r="AT102" s="24" t="s">
        <v>156</v>
      </c>
      <c r="AU102" s="24" t="s">
        <v>80</v>
      </c>
    </row>
    <row r="103" s="11" customFormat="1" ht="29.88" customHeight="1">
      <c r="B103" s="219"/>
      <c r="C103" s="220"/>
      <c r="D103" s="221" t="s">
        <v>70</v>
      </c>
      <c r="E103" s="233" t="s">
        <v>177</v>
      </c>
      <c r="F103" s="233" t="s">
        <v>310</v>
      </c>
      <c r="G103" s="220"/>
      <c r="H103" s="220"/>
      <c r="I103" s="223"/>
      <c r="J103" s="234">
        <f>BK103</f>
        <v>0</v>
      </c>
      <c r="K103" s="220"/>
      <c r="L103" s="225"/>
      <c r="M103" s="226"/>
      <c r="N103" s="227"/>
      <c r="O103" s="227"/>
      <c r="P103" s="228">
        <f>SUM(P104:P105)</f>
        <v>0</v>
      </c>
      <c r="Q103" s="227"/>
      <c r="R103" s="228">
        <f>SUM(R104:R105)</f>
        <v>0.48575999999999997</v>
      </c>
      <c r="S103" s="227"/>
      <c r="T103" s="229">
        <f>SUM(T104:T105)</f>
        <v>0</v>
      </c>
      <c r="AR103" s="230" t="s">
        <v>78</v>
      </c>
      <c r="AT103" s="231" t="s">
        <v>70</v>
      </c>
      <c r="AU103" s="231" t="s">
        <v>78</v>
      </c>
      <c r="AY103" s="230" t="s">
        <v>149</v>
      </c>
      <c r="BK103" s="232">
        <f>SUM(BK104:BK105)</f>
        <v>0</v>
      </c>
    </row>
    <row r="104" s="1" customFormat="1" ht="25.5" customHeight="1">
      <c r="B104" s="46"/>
      <c r="C104" s="235" t="s">
        <v>183</v>
      </c>
      <c r="D104" s="235" t="s">
        <v>150</v>
      </c>
      <c r="E104" s="236" t="s">
        <v>995</v>
      </c>
      <c r="F104" s="237" t="s">
        <v>996</v>
      </c>
      <c r="G104" s="238" t="s">
        <v>153</v>
      </c>
      <c r="H104" s="239">
        <v>2.3999999999999999</v>
      </c>
      <c r="I104" s="240"/>
      <c r="J104" s="241">
        <f>ROUND(I104*H104,2)</f>
        <v>0</v>
      </c>
      <c r="K104" s="237" t="s">
        <v>162</v>
      </c>
      <c r="L104" s="72"/>
      <c r="M104" s="242" t="s">
        <v>21</v>
      </c>
      <c r="N104" s="243" t="s">
        <v>42</v>
      </c>
      <c r="O104" s="47"/>
      <c r="P104" s="244">
        <f>O104*H104</f>
        <v>0</v>
      </c>
      <c r="Q104" s="244">
        <v>0.2024</v>
      </c>
      <c r="R104" s="244">
        <f>Q104*H104</f>
        <v>0.48575999999999997</v>
      </c>
      <c r="S104" s="244">
        <v>0</v>
      </c>
      <c r="T104" s="245">
        <f>S104*H104</f>
        <v>0</v>
      </c>
      <c r="AR104" s="24" t="s">
        <v>154</v>
      </c>
      <c r="AT104" s="24" t="s">
        <v>150</v>
      </c>
      <c r="AU104" s="24" t="s">
        <v>80</v>
      </c>
      <c r="AY104" s="24" t="s">
        <v>149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78</v>
      </c>
      <c r="BK104" s="246">
        <f>ROUND(I104*H104,2)</f>
        <v>0</v>
      </c>
      <c r="BL104" s="24" t="s">
        <v>154</v>
      </c>
      <c r="BM104" s="24" t="s">
        <v>997</v>
      </c>
    </row>
    <row r="105" s="1" customFormat="1">
      <c r="B105" s="46"/>
      <c r="C105" s="74"/>
      <c r="D105" s="247" t="s">
        <v>156</v>
      </c>
      <c r="E105" s="74"/>
      <c r="F105" s="248" t="s">
        <v>998</v>
      </c>
      <c r="G105" s="74"/>
      <c r="H105" s="74"/>
      <c r="I105" s="203"/>
      <c r="J105" s="74"/>
      <c r="K105" s="74"/>
      <c r="L105" s="72"/>
      <c r="M105" s="249"/>
      <c r="N105" s="47"/>
      <c r="O105" s="47"/>
      <c r="P105" s="47"/>
      <c r="Q105" s="47"/>
      <c r="R105" s="47"/>
      <c r="S105" s="47"/>
      <c r="T105" s="95"/>
      <c r="AT105" s="24" t="s">
        <v>156</v>
      </c>
      <c r="AU105" s="24" t="s">
        <v>80</v>
      </c>
    </row>
    <row r="106" s="11" customFormat="1" ht="37.44001" customHeight="1">
      <c r="B106" s="219"/>
      <c r="C106" s="220"/>
      <c r="D106" s="221" t="s">
        <v>70</v>
      </c>
      <c r="E106" s="222" t="s">
        <v>999</v>
      </c>
      <c r="F106" s="222" t="s">
        <v>1000</v>
      </c>
      <c r="G106" s="220"/>
      <c r="H106" s="220"/>
      <c r="I106" s="223"/>
      <c r="J106" s="224">
        <f>BK106</f>
        <v>0</v>
      </c>
      <c r="K106" s="220"/>
      <c r="L106" s="225"/>
      <c r="M106" s="226"/>
      <c r="N106" s="227"/>
      <c r="O106" s="227"/>
      <c r="P106" s="228">
        <f>P107</f>
        <v>0</v>
      </c>
      <c r="Q106" s="227"/>
      <c r="R106" s="228">
        <f>R107</f>
        <v>2.2416</v>
      </c>
      <c r="S106" s="227"/>
      <c r="T106" s="229">
        <f>T107</f>
        <v>0</v>
      </c>
      <c r="AR106" s="230" t="s">
        <v>80</v>
      </c>
      <c r="AT106" s="231" t="s">
        <v>70</v>
      </c>
      <c r="AU106" s="231" t="s">
        <v>71</v>
      </c>
      <c r="AY106" s="230" t="s">
        <v>149</v>
      </c>
      <c r="BK106" s="232">
        <f>BK107</f>
        <v>0</v>
      </c>
    </row>
    <row r="107" s="11" customFormat="1" ht="19.92" customHeight="1">
      <c r="B107" s="219"/>
      <c r="C107" s="220"/>
      <c r="D107" s="221" t="s">
        <v>70</v>
      </c>
      <c r="E107" s="233" t="s">
        <v>1001</v>
      </c>
      <c r="F107" s="233" t="s">
        <v>1002</v>
      </c>
      <c r="G107" s="220"/>
      <c r="H107" s="220"/>
      <c r="I107" s="223"/>
      <c r="J107" s="234">
        <f>BK107</f>
        <v>0</v>
      </c>
      <c r="K107" s="220"/>
      <c r="L107" s="225"/>
      <c r="M107" s="226"/>
      <c r="N107" s="227"/>
      <c r="O107" s="227"/>
      <c r="P107" s="228">
        <f>P108+SUM(P109:P128)</f>
        <v>0</v>
      </c>
      <c r="Q107" s="227"/>
      <c r="R107" s="228">
        <f>R108+SUM(R109:R128)</f>
        <v>2.2416</v>
      </c>
      <c r="S107" s="227"/>
      <c r="T107" s="229">
        <f>T108+SUM(T109:T128)</f>
        <v>0</v>
      </c>
      <c r="AR107" s="230" t="s">
        <v>80</v>
      </c>
      <c r="AT107" s="231" t="s">
        <v>70</v>
      </c>
      <c r="AU107" s="231" t="s">
        <v>78</v>
      </c>
      <c r="AY107" s="230" t="s">
        <v>149</v>
      </c>
      <c r="BK107" s="232">
        <f>BK108+SUM(BK109:BK128)</f>
        <v>0</v>
      </c>
    </row>
    <row r="108" s="1" customFormat="1" ht="16.5" customHeight="1">
      <c r="B108" s="46"/>
      <c r="C108" s="235" t="s">
        <v>189</v>
      </c>
      <c r="D108" s="235" t="s">
        <v>150</v>
      </c>
      <c r="E108" s="236" t="s">
        <v>1003</v>
      </c>
      <c r="F108" s="237" t="s">
        <v>1004</v>
      </c>
      <c r="G108" s="238" t="s">
        <v>331</v>
      </c>
      <c r="H108" s="239">
        <v>28.719999999999999</v>
      </c>
      <c r="I108" s="240"/>
      <c r="J108" s="241">
        <f>ROUND(I108*H108,2)</f>
        <v>0</v>
      </c>
      <c r="K108" s="237" t="s">
        <v>21</v>
      </c>
      <c r="L108" s="72"/>
      <c r="M108" s="242" t="s">
        <v>21</v>
      </c>
      <c r="N108" s="243" t="s">
        <v>42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154</v>
      </c>
      <c r="AT108" s="24" t="s">
        <v>150</v>
      </c>
      <c r="AU108" s="24" t="s">
        <v>80</v>
      </c>
      <c r="AY108" s="24" t="s">
        <v>149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78</v>
      </c>
      <c r="BK108" s="246">
        <f>ROUND(I108*H108,2)</f>
        <v>0</v>
      </c>
      <c r="BL108" s="24" t="s">
        <v>154</v>
      </c>
      <c r="BM108" s="24" t="s">
        <v>1005</v>
      </c>
    </row>
    <row r="109" s="1" customFormat="1">
      <c r="B109" s="46"/>
      <c r="C109" s="74"/>
      <c r="D109" s="247" t="s">
        <v>156</v>
      </c>
      <c r="E109" s="74"/>
      <c r="F109" s="248" t="s">
        <v>1006</v>
      </c>
      <c r="G109" s="74"/>
      <c r="H109" s="74"/>
      <c r="I109" s="203"/>
      <c r="J109" s="74"/>
      <c r="K109" s="74"/>
      <c r="L109" s="72"/>
      <c r="M109" s="249"/>
      <c r="N109" s="47"/>
      <c r="O109" s="47"/>
      <c r="P109" s="47"/>
      <c r="Q109" s="47"/>
      <c r="R109" s="47"/>
      <c r="S109" s="47"/>
      <c r="T109" s="95"/>
      <c r="AT109" s="24" t="s">
        <v>156</v>
      </c>
      <c r="AU109" s="24" t="s">
        <v>80</v>
      </c>
    </row>
    <row r="110" s="12" customFormat="1">
      <c r="B110" s="250"/>
      <c r="C110" s="251"/>
      <c r="D110" s="247" t="s">
        <v>158</v>
      </c>
      <c r="E110" s="252" t="s">
        <v>21</v>
      </c>
      <c r="F110" s="253" t="s">
        <v>1007</v>
      </c>
      <c r="G110" s="251"/>
      <c r="H110" s="254">
        <v>28.719999999999999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AT110" s="260" t="s">
        <v>158</v>
      </c>
      <c r="AU110" s="260" t="s">
        <v>80</v>
      </c>
      <c r="AV110" s="12" t="s">
        <v>80</v>
      </c>
      <c r="AW110" s="12" t="s">
        <v>35</v>
      </c>
      <c r="AX110" s="12" t="s">
        <v>78</v>
      </c>
      <c r="AY110" s="260" t="s">
        <v>149</v>
      </c>
    </row>
    <row r="111" s="1" customFormat="1" ht="16.5" customHeight="1">
      <c r="B111" s="46"/>
      <c r="C111" s="272" t="s">
        <v>195</v>
      </c>
      <c r="D111" s="272" t="s">
        <v>288</v>
      </c>
      <c r="E111" s="273" t="s">
        <v>1008</v>
      </c>
      <c r="F111" s="274" t="s">
        <v>1009</v>
      </c>
      <c r="G111" s="275" t="s">
        <v>173</v>
      </c>
      <c r="H111" s="276">
        <v>2.0099999999999998</v>
      </c>
      <c r="I111" s="277"/>
      <c r="J111" s="278">
        <f>ROUND(I111*H111,2)</f>
        <v>0</v>
      </c>
      <c r="K111" s="274" t="s">
        <v>21</v>
      </c>
      <c r="L111" s="279"/>
      <c r="M111" s="280" t="s">
        <v>21</v>
      </c>
      <c r="N111" s="281" t="s">
        <v>42</v>
      </c>
      <c r="O111" s="47"/>
      <c r="P111" s="244">
        <f>O111*H111</f>
        <v>0</v>
      </c>
      <c r="Q111" s="244">
        <v>0.76000000000000001</v>
      </c>
      <c r="R111" s="244">
        <f>Q111*H111</f>
        <v>1.5275999999999999</v>
      </c>
      <c r="S111" s="244">
        <v>0</v>
      </c>
      <c r="T111" s="245">
        <f>S111*H111</f>
        <v>0</v>
      </c>
      <c r="AR111" s="24" t="s">
        <v>195</v>
      </c>
      <c r="AT111" s="24" t="s">
        <v>288</v>
      </c>
      <c r="AU111" s="24" t="s">
        <v>80</v>
      </c>
      <c r="AY111" s="24" t="s">
        <v>149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78</v>
      </c>
      <c r="BK111" s="246">
        <f>ROUND(I111*H111,2)</f>
        <v>0</v>
      </c>
      <c r="BL111" s="24" t="s">
        <v>154</v>
      </c>
      <c r="BM111" s="24" t="s">
        <v>1010</v>
      </c>
    </row>
    <row r="112" s="1" customFormat="1">
      <c r="B112" s="46"/>
      <c r="C112" s="74"/>
      <c r="D112" s="247" t="s">
        <v>156</v>
      </c>
      <c r="E112" s="74"/>
      <c r="F112" s="248" t="s">
        <v>1011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156</v>
      </c>
      <c r="AU112" s="24" t="s">
        <v>80</v>
      </c>
    </row>
    <row r="113" s="12" customFormat="1">
      <c r="B113" s="250"/>
      <c r="C113" s="251"/>
      <c r="D113" s="247" t="s">
        <v>158</v>
      </c>
      <c r="E113" s="252" t="s">
        <v>21</v>
      </c>
      <c r="F113" s="253" t="s">
        <v>1012</v>
      </c>
      <c r="G113" s="251"/>
      <c r="H113" s="254">
        <v>1.1519999999999999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AT113" s="260" t="s">
        <v>158</v>
      </c>
      <c r="AU113" s="260" t="s">
        <v>80</v>
      </c>
      <c r="AV113" s="12" t="s">
        <v>80</v>
      </c>
      <c r="AW113" s="12" t="s">
        <v>35</v>
      </c>
      <c r="AX113" s="12" t="s">
        <v>71</v>
      </c>
      <c r="AY113" s="260" t="s">
        <v>149</v>
      </c>
    </row>
    <row r="114" s="12" customFormat="1">
      <c r="B114" s="250"/>
      <c r="C114" s="251"/>
      <c r="D114" s="247" t="s">
        <v>158</v>
      </c>
      <c r="E114" s="252" t="s">
        <v>21</v>
      </c>
      <c r="F114" s="253" t="s">
        <v>1013</v>
      </c>
      <c r="G114" s="251"/>
      <c r="H114" s="254">
        <v>0.67500000000000004</v>
      </c>
      <c r="I114" s="255"/>
      <c r="J114" s="251"/>
      <c r="K114" s="251"/>
      <c r="L114" s="256"/>
      <c r="M114" s="257"/>
      <c r="N114" s="258"/>
      <c r="O114" s="258"/>
      <c r="P114" s="258"/>
      <c r="Q114" s="258"/>
      <c r="R114" s="258"/>
      <c r="S114" s="258"/>
      <c r="T114" s="259"/>
      <c r="AT114" s="260" t="s">
        <v>158</v>
      </c>
      <c r="AU114" s="260" t="s">
        <v>80</v>
      </c>
      <c r="AV114" s="12" t="s">
        <v>80</v>
      </c>
      <c r="AW114" s="12" t="s">
        <v>35</v>
      </c>
      <c r="AX114" s="12" t="s">
        <v>71</v>
      </c>
      <c r="AY114" s="260" t="s">
        <v>149</v>
      </c>
    </row>
    <row r="115" s="13" customFormat="1">
      <c r="B115" s="261"/>
      <c r="C115" s="262"/>
      <c r="D115" s="247" t="s">
        <v>158</v>
      </c>
      <c r="E115" s="263" t="s">
        <v>21</v>
      </c>
      <c r="F115" s="264" t="s">
        <v>206</v>
      </c>
      <c r="G115" s="262"/>
      <c r="H115" s="265">
        <v>1.827</v>
      </c>
      <c r="I115" s="266"/>
      <c r="J115" s="262"/>
      <c r="K115" s="262"/>
      <c r="L115" s="267"/>
      <c r="M115" s="268"/>
      <c r="N115" s="269"/>
      <c r="O115" s="269"/>
      <c r="P115" s="269"/>
      <c r="Q115" s="269"/>
      <c r="R115" s="269"/>
      <c r="S115" s="269"/>
      <c r="T115" s="270"/>
      <c r="AT115" s="271" t="s">
        <v>158</v>
      </c>
      <c r="AU115" s="271" t="s">
        <v>80</v>
      </c>
      <c r="AV115" s="13" t="s">
        <v>154</v>
      </c>
      <c r="AW115" s="13" t="s">
        <v>35</v>
      </c>
      <c r="AX115" s="13" t="s">
        <v>78</v>
      </c>
      <c r="AY115" s="271" t="s">
        <v>149</v>
      </c>
    </row>
    <row r="116" s="12" customFormat="1">
      <c r="B116" s="250"/>
      <c r="C116" s="251"/>
      <c r="D116" s="247" t="s">
        <v>158</v>
      </c>
      <c r="E116" s="251"/>
      <c r="F116" s="253" t="s">
        <v>1014</v>
      </c>
      <c r="G116" s="251"/>
      <c r="H116" s="254">
        <v>2.0099999999999998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AT116" s="260" t="s">
        <v>158</v>
      </c>
      <c r="AU116" s="260" t="s">
        <v>80</v>
      </c>
      <c r="AV116" s="12" t="s">
        <v>80</v>
      </c>
      <c r="AW116" s="12" t="s">
        <v>6</v>
      </c>
      <c r="AX116" s="12" t="s">
        <v>78</v>
      </c>
      <c r="AY116" s="260" t="s">
        <v>149</v>
      </c>
    </row>
    <row r="117" s="1" customFormat="1" ht="16.5" customHeight="1">
      <c r="B117" s="46"/>
      <c r="C117" s="235" t="s">
        <v>200</v>
      </c>
      <c r="D117" s="235" t="s">
        <v>150</v>
      </c>
      <c r="E117" s="236" t="s">
        <v>1015</v>
      </c>
      <c r="F117" s="237" t="s">
        <v>1016</v>
      </c>
      <c r="G117" s="238" t="s">
        <v>318</v>
      </c>
      <c r="H117" s="239">
        <v>16</v>
      </c>
      <c r="I117" s="240"/>
      <c r="J117" s="241">
        <f>ROUND(I117*H117,2)</f>
        <v>0</v>
      </c>
      <c r="K117" s="237" t="s">
        <v>21</v>
      </c>
      <c r="L117" s="72"/>
      <c r="M117" s="242" t="s">
        <v>21</v>
      </c>
      <c r="N117" s="243" t="s">
        <v>42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154</v>
      </c>
      <c r="AT117" s="24" t="s">
        <v>150</v>
      </c>
      <c r="AU117" s="24" t="s">
        <v>80</v>
      </c>
      <c r="AY117" s="24" t="s">
        <v>149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78</v>
      </c>
      <c r="BK117" s="246">
        <f>ROUND(I117*H117,2)</f>
        <v>0</v>
      </c>
      <c r="BL117" s="24" t="s">
        <v>154</v>
      </c>
      <c r="BM117" s="24" t="s">
        <v>1017</v>
      </c>
    </row>
    <row r="118" s="1" customFormat="1">
      <c r="B118" s="46"/>
      <c r="C118" s="74"/>
      <c r="D118" s="247" t="s">
        <v>156</v>
      </c>
      <c r="E118" s="74"/>
      <c r="F118" s="248" t="s">
        <v>1018</v>
      </c>
      <c r="G118" s="74"/>
      <c r="H118" s="74"/>
      <c r="I118" s="203"/>
      <c r="J118" s="74"/>
      <c r="K118" s="74"/>
      <c r="L118" s="72"/>
      <c r="M118" s="249"/>
      <c r="N118" s="47"/>
      <c r="O118" s="47"/>
      <c r="P118" s="47"/>
      <c r="Q118" s="47"/>
      <c r="R118" s="47"/>
      <c r="S118" s="47"/>
      <c r="T118" s="95"/>
      <c r="AT118" s="24" t="s">
        <v>156</v>
      </c>
      <c r="AU118" s="24" t="s">
        <v>80</v>
      </c>
    </row>
    <row r="119" s="1" customFormat="1" ht="16.5" customHeight="1">
      <c r="B119" s="46"/>
      <c r="C119" s="272" t="s">
        <v>207</v>
      </c>
      <c r="D119" s="272" t="s">
        <v>288</v>
      </c>
      <c r="E119" s="273" t="s">
        <v>1019</v>
      </c>
      <c r="F119" s="274" t="s">
        <v>1020</v>
      </c>
      <c r="G119" s="275" t="s">
        <v>318</v>
      </c>
      <c r="H119" s="276">
        <v>16</v>
      </c>
      <c r="I119" s="277"/>
      <c r="J119" s="278">
        <f>ROUND(I119*H119,2)</f>
        <v>0</v>
      </c>
      <c r="K119" s="274" t="s">
        <v>21</v>
      </c>
      <c r="L119" s="279"/>
      <c r="M119" s="280" t="s">
        <v>21</v>
      </c>
      <c r="N119" s="281" t="s">
        <v>42</v>
      </c>
      <c r="O119" s="47"/>
      <c r="P119" s="244">
        <f>O119*H119</f>
        <v>0</v>
      </c>
      <c r="Q119" s="244">
        <v>0.0030000000000000001</v>
      </c>
      <c r="R119" s="244">
        <f>Q119*H119</f>
        <v>0.048000000000000001</v>
      </c>
      <c r="S119" s="244">
        <v>0</v>
      </c>
      <c r="T119" s="245">
        <f>S119*H119</f>
        <v>0</v>
      </c>
      <c r="AR119" s="24" t="s">
        <v>195</v>
      </c>
      <c r="AT119" s="24" t="s">
        <v>288</v>
      </c>
      <c r="AU119" s="24" t="s">
        <v>80</v>
      </c>
      <c r="AY119" s="24" t="s">
        <v>149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78</v>
      </c>
      <c r="BK119" s="246">
        <f>ROUND(I119*H119,2)</f>
        <v>0</v>
      </c>
      <c r="BL119" s="24" t="s">
        <v>154</v>
      </c>
      <c r="BM119" s="24" t="s">
        <v>1021</v>
      </c>
    </row>
    <row r="120" s="1" customFormat="1">
      <c r="B120" s="46"/>
      <c r="C120" s="74"/>
      <c r="D120" s="247" t="s">
        <v>156</v>
      </c>
      <c r="E120" s="74"/>
      <c r="F120" s="248" t="s">
        <v>1022</v>
      </c>
      <c r="G120" s="74"/>
      <c r="H120" s="74"/>
      <c r="I120" s="203"/>
      <c r="J120" s="74"/>
      <c r="K120" s="74"/>
      <c r="L120" s="72"/>
      <c r="M120" s="249"/>
      <c r="N120" s="47"/>
      <c r="O120" s="47"/>
      <c r="P120" s="47"/>
      <c r="Q120" s="47"/>
      <c r="R120" s="47"/>
      <c r="S120" s="47"/>
      <c r="T120" s="95"/>
      <c r="AT120" s="24" t="s">
        <v>156</v>
      </c>
      <c r="AU120" s="24" t="s">
        <v>80</v>
      </c>
    </row>
    <row r="121" s="1" customFormat="1" ht="16.5" customHeight="1">
      <c r="B121" s="46"/>
      <c r="C121" s="235" t="s">
        <v>213</v>
      </c>
      <c r="D121" s="235" t="s">
        <v>150</v>
      </c>
      <c r="E121" s="236" t="s">
        <v>1023</v>
      </c>
      <c r="F121" s="237" t="s">
        <v>1024</v>
      </c>
      <c r="G121" s="238" t="s">
        <v>153</v>
      </c>
      <c r="H121" s="239">
        <v>16.872</v>
      </c>
      <c r="I121" s="240"/>
      <c r="J121" s="241">
        <f>ROUND(I121*H121,2)</f>
        <v>0</v>
      </c>
      <c r="K121" s="237" t="s">
        <v>21</v>
      </c>
      <c r="L121" s="72"/>
      <c r="M121" s="242" t="s">
        <v>21</v>
      </c>
      <c r="N121" s="243" t="s">
        <v>42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154</v>
      </c>
      <c r="AT121" s="24" t="s">
        <v>150</v>
      </c>
      <c r="AU121" s="24" t="s">
        <v>80</v>
      </c>
      <c r="AY121" s="24" t="s">
        <v>149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78</v>
      </c>
      <c r="BK121" s="246">
        <f>ROUND(I121*H121,2)</f>
        <v>0</v>
      </c>
      <c r="BL121" s="24" t="s">
        <v>154</v>
      </c>
      <c r="BM121" s="24" t="s">
        <v>1025</v>
      </c>
    </row>
    <row r="122" s="1" customFormat="1">
      <c r="B122" s="46"/>
      <c r="C122" s="74"/>
      <c r="D122" s="247" t="s">
        <v>156</v>
      </c>
      <c r="E122" s="74"/>
      <c r="F122" s="248" t="s">
        <v>1026</v>
      </c>
      <c r="G122" s="74"/>
      <c r="H122" s="74"/>
      <c r="I122" s="203"/>
      <c r="J122" s="74"/>
      <c r="K122" s="74"/>
      <c r="L122" s="72"/>
      <c r="M122" s="249"/>
      <c r="N122" s="47"/>
      <c r="O122" s="47"/>
      <c r="P122" s="47"/>
      <c r="Q122" s="47"/>
      <c r="R122" s="47"/>
      <c r="S122" s="47"/>
      <c r="T122" s="95"/>
      <c r="AT122" s="24" t="s">
        <v>156</v>
      </c>
      <c r="AU122" s="24" t="s">
        <v>80</v>
      </c>
    </row>
    <row r="123" s="12" customFormat="1">
      <c r="B123" s="250"/>
      <c r="C123" s="251"/>
      <c r="D123" s="247" t="s">
        <v>158</v>
      </c>
      <c r="E123" s="252" t="s">
        <v>21</v>
      </c>
      <c r="F123" s="253" t="s">
        <v>1027</v>
      </c>
      <c r="G123" s="251"/>
      <c r="H123" s="254">
        <v>16.872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AT123" s="260" t="s">
        <v>158</v>
      </c>
      <c r="AU123" s="260" t="s">
        <v>80</v>
      </c>
      <c r="AV123" s="12" t="s">
        <v>80</v>
      </c>
      <c r="AW123" s="12" t="s">
        <v>35</v>
      </c>
      <c r="AX123" s="12" t="s">
        <v>78</v>
      </c>
      <c r="AY123" s="260" t="s">
        <v>149</v>
      </c>
    </row>
    <row r="124" s="1" customFormat="1" ht="16.5" customHeight="1">
      <c r="B124" s="46"/>
      <c r="C124" s="272" t="s">
        <v>223</v>
      </c>
      <c r="D124" s="272" t="s">
        <v>288</v>
      </c>
      <c r="E124" s="273" t="s">
        <v>1028</v>
      </c>
      <c r="F124" s="274" t="s">
        <v>1029</v>
      </c>
      <c r="G124" s="275" t="s">
        <v>173</v>
      </c>
      <c r="H124" s="276">
        <v>0.84999999999999998</v>
      </c>
      <c r="I124" s="277"/>
      <c r="J124" s="278">
        <f>ROUND(I124*H124,2)</f>
        <v>0</v>
      </c>
      <c r="K124" s="274" t="s">
        <v>21</v>
      </c>
      <c r="L124" s="279"/>
      <c r="M124" s="280" t="s">
        <v>21</v>
      </c>
      <c r="N124" s="281" t="s">
        <v>42</v>
      </c>
      <c r="O124" s="47"/>
      <c r="P124" s="244">
        <f>O124*H124</f>
        <v>0</v>
      </c>
      <c r="Q124" s="244">
        <v>0.76000000000000001</v>
      </c>
      <c r="R124" s="244">
        <f>Q124*H124</f>
        <v>0.64600000000000002</v>
      </c>
      <c r="S124" s="244">
        <v>0</v>
      </c>
      <c r="T124" s="245">
        <f>S124*H124</f>
        <v>0</v>
      </c>
      <c r="AR124" s="24" t="s">
        <v>195</v>
      </c>
      <c r="AT124" s="24" t="s">
        <v>288</v>
      </c>
      <c r="AU124" s="24" t="s">
        <v>80</v>
      </c>
      <c r="AY124" s="24" t="s">
        <v>149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78</v>
      </c>
      <c r="BK124" s="246">
        <f>ROUND(I124*H124,2)</f>
        <v>0</v>
      </c>
      <c r="BL124" s="24" t="s">
        <v>154</v>
      </c>
      <c r="BM124" s="24" t="s">
        <v>1030</v>
      </c>
    </row>
    <row r="125" s="1" customFormat="1">
      <c r="B125" s="46"/>
      <c r="C125" s="74"/>
      <c r="D125" s="247" t="s">
        <v>156</v>
      </c>
      <c r="E125" s="74"/>
      <c r="F125" s="248" t="s">
        <v>1031</v>
      </c>
      <c r="G125" s="74"/>
      <c r="H125" s="74"/>
      <c r="I125" s="203"/>
      <c r="J125" s="74"/>
      <c r="K125" s="74"/>
      <c r="L125" s="72"/>
      <c r="M125" s="249"/>
      <c r="N125" s="47"/>
      <c r="O125" s="47"/>
      <c r="P125" s="47"/>
      <c r="Q125" s="47"/>
      <c r="R125" s="47"/>
      <c r="S125" s="47"/>
      <c r="T125" s="95"/>
      <c r="AT125" s="24" t="s">
        <v>156</v>
      </c>
      <c r="AU125" s="24" t="s">
        <v>80</v>
      </c>
    </row>
    <row r="126" s="1" customFormat="1" ht="16.5" customHeight="1">
      <c r="B126" s="46"/>
      <c r="C126" s="235" t="s">
        <v>229</v>
      </c>
      <c r="D126" s="235" t="s">
        <v>150</v>
      </c>
      <c r="E126" s="236" t="s">
        <v>1032</v>
      </c>
      <c r="F126" s="237" t="s">
        <v>1033</v>
      </c>
      <c r="G126" s="238" t="s">
        <v>21</v>
      </c>
      <c r="H126" s="239">
        <v>1</v>
      </c>
      <c r="I126" s="240"/>
      <c r="J126" s="241">
        <f>ROUND(I126*H126,2)</f>
        <v>0</v>
      </c>
      <c r="K126" s="237" t="s">
        <v>21</v>
      </c>
      <c r="L126" s="72"/>
      <c r="M126" s="242" t="s">
        <v>21</v>
      </c>
      <c r="N126" s="243" t="s">
        <v>42</v>
      </c>
      <c r="O126" s="47"/>
      <c r="P126" s="244">
        <f>O126*H126</f>
        <v>0</v>
      </c>
      <c r="Q126" s="244">
        <v>0.02</v>
      </c>
      <c r="R126" s="244">
        <f>Q126*H126</f>
        <v>0.02</v>
      </c>
      <c r="S126" s="244">
        <v>0</v>
      </c>
      <c r="T126" s="245">
        <f>S126*H126</f>
        <v>0</v>
      </c>
      <c r="AR126" s="24" t="s">
        <v>154</v>
      </c>
      <c r="AT126" s="24" t="s">
        <v>150</v>
      </c>
      <c r="AU126" s="24" t="s">
        <v>80</v>
      </c>
      <c r="AY126" s="24" t="s">
        <v>149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78</v>
      </c>
      <c r="BK126" s="246">
        <f>ROUND(I126*H126,2)</f>
        <v>0</v>
      </c>
      <c r="BL126" s="24" t="s">
        <v>154</v>
      </c>
      <c r="BM126" s="24" t="s">
        <v>1034</v>
      </c>
    </row>
    <row r="127" s="1" customFormat="1">
      <c r="B127" s="46"/>
      <c r="C127" s="74"/>
      <c r="D127" s="247" t="s">
        <v>156</v>
      </c>
      <c r="E127" s="74"/>
      <c r="F127" s="248" t="s">
        <v>1035</v>
      </c>
      <c r="G127" s="74"/>
      <c r="H127" s="74"/>
      <c r="I127" s="203"/>
      <c r="J127" s="74"/>
      <c r="K127" s="74"/>
      <c r="L127" s="72"/>
      <c r="M127" s="249"/>
      <c r="N127" s="47"/>
      <c r="O127" s="47"/>
      <c r="P127" s="47"/>
      <c r="Q127" s="47"/>
      <c r="R127" s="47"/>
      <c r="S127" s="47"/>
      <c r="T127" s="95"/>
      <c r="AT127" s="24" t="s">
        <v>156</v>
      </c>
      <c r="AU127" s="24" t="s">
        <v>80</v>
      </c>
    </row>
    <row r="128" s="11" customFormat="1" ht="22.32" customHeight="1">
      <c r="B128" s="219"/>
      <c r="C128" s="220"/>
      <c r="D128" s="221" t="s">
        <v>70</v>
      </c>
      <c r="E128" s="233" t="s">
        <v>362</v>
      </c>
      <c r="F128" s="233" t="s">
        <v>363</v>
      </c>
      <c r="G128" s="220"/>
      <c r="H128" s="220"/>
      <c r="I128" s="223"/>
      <c r="J128" s="234">
        <f>BK128</f>
        <v>0</v>
      </c>
      <c r="K128" s="220"/>
      <c r="L128" s="225"/>
      <c r="M128" s="226"/>
      <c r="N128" s="227"/>
      <c r="O128" s="227"/>
      <c r="P128" s="228">
        <f>P129</f>
        <v>0</v>
      </c>
      <c r="Q128" s="227"/>
      <c r="R128" s="228">
        <f>R129</f>
        <v>0</v>
      </c>
      <c r="S128" s="227"/>
      <c r="T128" s="229">
        <f>T129</f>
        <v>0</v>
      </c>
      <c r="AR128" s="230" t="s">
        <v>78</v>
      </c>
      <c r="AT128" s="231" t="s">
        <v>70</v>
      </c>
      <c r="AU128" s="231" t="s">
        <v>80</v>
      </c>
      <c r="AY128" s="230" t="s">
        <v>149</v>
      </c>
      <c r="BK128" s="232">
        <f>BK129</f>
        <v>0</v>
      </c>
    </row>
    <row r="129" s="1" customFormat="1" ht="25.5" customHeight="1">
      <c r="B129" s="46"/>
      <c r="C129" s="235" t="s">
        <v>236</v>
      </c>
      <c r="D129" s="235" t="s">
        <v>150</v>
      </c>
      <c r="E129" s="236" t="s">
        <v>457</v>
      </c>
      <c r="F129" s="237" t="s">
        <v>458</v>
      </c>
      <c r="G129" s="238" t="s">
        <v>291</v>
      </c>
      <c r="H129" s="239">
        <v>7.3719999999999999</v>
      </c>
      <c r="I129" s="240"/>
      <c r="J129" s="241">
        <f>ROUND(I129*H129,2)</f>
        <v>0</v>
      </c>
      <c r="K129" s="237" t="s">
        <v>162</v>
      </c>
      <c r="L129" s="72"/>
      <c r="M129" s="242" t="s">
        <v>21</v>
      </c>
      <c r="N129" s="302" t="s">
        <v>42</v>
      </c>
      <c r="O129" s="303"/>
      <c r="P129" s="304">
        <f>O129*H129</f>
        <v>0</v>
      </c>
      <c r="Q129" s="304">
        <v>0</v>
      </c>
      <c r="R129" s="304">
        <f>Q129*H129</f>
        <v>0</v>
      </c>
      <c r="S129" s="304">
        <v>0</v>
      </c>
      <c r="T129" s="305">
        <f>S129*H129</f>
        <v>0</v>
      </c>
      <c r="AR129" s="24" t="s">
        <v>154</v>
      </c>
      <c r="AT129" s="24" t="s">
        <v>150</v>
      </c>
      <c r="AU129" s="24" t="s">
        <v>165</v>
      </c>
      <c r="AY129" s="24" t="s">
        <v>149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78</v>
      </c>
      <c r="BK129" s="246">
        <f>ROUND(I129*H129,2)</f>
        <v>0</v>
      </c>
      <c r="BL129" s="24" t="s">
        <v>154</v>
      </c>
      <c r="BM129" s="24" t="s">
        <v>1036</v>
      </c>
    </row>
    <row r="130" s="1" customFormat="1" ht="6.96" customHeight="1">
      <c r="B130" s="67"/>
      <c r="C130" s="68"/>
      <c r="D130" s="68"/>
      <c r="E130" s="68"/>
      <c r="F130" s="68"/>
      <c r="G130" s="68"/>
      <c r="H130" s="68"/>
      <c r="I130" s="178"/>
      <c r="J130" s="68"/>
      <c r="K130" s="68"/>
      <c r="L130" s="72"/>
    </row>
  </sheetData>
  <sheetProtection sheet="1" autoFilter="0" formatColumns="0" formatRows="0" objects="1" scenarios="1" spinCount="100000" saltValue="xitqc5gxUOf1euuVhTD3kj/x9Ba2bTPQ0SeUQPs+CWa7zIQzePA2C5n8bUzOWl2ch0DWX0fbNa8lTm/YDXS4Aw==" hashValue="eCEYOvq+zWqWTD1a/EMkX5ZDa7jj/2HI28YTD9XbC0iEmu7wVhxI7u09hFLe6/KGwz8C0bqmyg6JT0zlJhcjyA==" algorithmName="SHA-512" password="CC35"/>
  <autoFilter ref="C83:K129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110</v>
      </c>
      <c r="G1" s="151" t="s">
        <v>111</v>
      </c>
      <c r="H1" s="151"/>
      <c r="I1" s="152"/>
      <c r="J1" s="151" t="s">
        <v>112</v>
      </c>
      <c r="K1" s="150" t="s">
        <v>113</v>
      </c>
      <c r="L1" s="151" t="s">
        <v>114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Lesopark Na Panském v Bohumíně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1037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1038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19. 9. 2018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31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31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ROUND(SUM(BE85:BE106), 2)</f>
        <v>0</v>
      </c>
      <c r="G32" s="47"/>
      <c r="H32" s="47"/>
      <c r="I32" s="170">
        <v>0.20999999999999999</v>
      </c>
      <c r="J32" s="169">
        <f>ROUND(ROUND((SUM(BE85:BE106)),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ROUND(SUM(BF85:BF106), 2)</f>
        <v>0</v>
      </c>
      <c r="G33" s="47"/>
      <c r="H33" s="47"/>
      <c r="I33" s="170">
        <v>0.14999999999999999</v>
      </c>
      <c r="J33" s="169">
        <f>ROUND(ROUND((SUM(BF85:BF106)),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ROUND(SUM(BG85:BG106),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ROUND(SUM(BH85:BH106),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ROUND(SUM(BI85:BI106),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120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Lesopark Na Panském v Bohumíně</v>
      </c>
      <c r="F47" s="40"/>
      <c r="G47" s="40"/>
      <c r="H47" s="40"/>
      <c r="I47" s="156"/>
      <c r="J47" s="47"/>
      <c r="K47" s="51"/>
    </row>
    <row r="48">
      <c r="B48" s="28"/>
      <c r="C48" s="40" t="s">
        <v>116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1037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VRN.01 - Uznatelné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19. 9. 2018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Bohumín</v>
      </c>
      <c r="G55" s="47"/>
      <c r="H55" s="47"/>
      <c r="I55" s="158" t="s">
        <v>34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121</v>
      </c>
      <c r="D58" s="171"/>
      <c r="E58" s="171"/>
      <c r="F58" s="171"/>
      <c r="G58" s="171"/>
      <c r="H58" s="171"/>
      <c r="I58" s="185"/>
      <c r="J58" s="186" t="s">
        <v>122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123</v>
      </c>
      <c r="D60" s="47"/>
      <c r="E60" s="47"/>
      <c r="F60" s="47"/>
      <c r="G60" s="47"/>
      <c r="H60" s="47"/>
      <c r="I60" s="156"/>
      <c r="J60" s="167">
        <f>J85</f>
        <v>0</v>
      </c>
      <c r="K60" s="51"/>
      <c r="AU60" s="24" t="s">
        <v>124</v>
      </c>
    </row>
    <row r="61" s="8" customFormat="1" ht="24.96" customHeight="1">
      <c r="B61" s="189"/>
      <c r="C61" s="190"/>
      <c r="D61" s="191" t="s">
        <v>1037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9" customFormat="1" ht="19.92" customHeight="1">
      <c r="B62" s="196"/>
      <c r="C62" s="197"/>
      <c r="D62" s="198" t="s">
        <v>1039</v>
      </c>
      <c r="E62" s="199"/>
      <c r="F62" s="199"/>
      <c r="G62" s="199"/>
      <c r="H62" s="199"/>
      <c r="I62" s="200"/>
      <c r="J62" s="201">
        <f>J87</f>
        <v>0</v>
      </c>
      <c r="K62" s="202"/>
    </row>
    <row r="63" s="9" customFormat="1" ht="19.92" customHeight="1">
      <c r="B63" s="196"/>
      <c r="C63" s="197"/>
      <c r="D63" s="198" t="s">
        <v>1040</v>
      </c>
      <c r="E63" s="199"/>
      <c r="F63" s="199"/>
      <c r="G63" s="199"/>
      <c r="H63" s="199"/>
      <c r="I63" s="200"/>
      <c r="J63" s="201">
        <f>J96</f>
        <v>0</v>
      </c>
      <c r="K63" s="202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6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8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1"/>
      <c r="J69" s="71"/>
      <c r="K69" s="71"/>
      <c r="L69" s="72"/>
    </row>
    <row r="70" s="1" customFormat="1" ht="36.96" customHeight="1">
      <c r="B70" s="46"/>
      <c r="C70" s="73" t="s">
        <v>133</v>
      </c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6.5" customHeight="1">
      <c r="B73" s="46"/>
      <c r="C73" s="74"/>
      <c r="D73" s="74"/>
      <c r="E73" s="204" t="str">
        <f>E7</f>
        <v>Lesopark Na Panském v Bohumíně</v>
      </c>
      <c r="F73" s="76"/>
      <c r="G73" s="76"/>
      <c r="H73" s="76"/>
      <c r="I73" s="203"/>
      <c r="J73" s="74"/>
      <c r="K73" s="74"/>
      <c r="L73" s="72"/>
    </row>
    <row r="74">
      <c r="B74" s="28"/>
      <c r="C74" s="76" t="s">
        <v>116</v>
      </c>
      <c r="D74" s="205"/>
      <c r="E74" s="205"/>
      <c r="F74" s="205"/>
      <c r="G74" s="205"/>
      <c r="H74" s="205"/>
      <c r="I74" s="148"/>
      <c r="J74" s="205"/>
      <c r="K74" s="205"/>
      <c r="L74" s="206"/>
    </row>
    <row r="75" s="1" customFormat="1" ht="16.5" customHeight="1">
      <c r="B75" s="46"/>
      <c r="C75" s="74"/>
      <c r="D75" s="74"/>
      <c r="E75" s="204" t="s">
        <v>1037</v>
      </c>
      <c r="F75" s="74"/>
      <c r="G75" s="74"/>
      <c r="H75" s="74"/>
      <c r="I75" s="203"/>
      <c r="J75" s="74"/>
      <c r="K75" s="74"/>
      <c r="L75" s="72"/>
    </row>
    <row r="76" s="1" customFormat="1" ht="14.4" customHeight="1">
      <c r="B76" s="46"/>
      <c r="C76" s="76" t="s">
        <v>118</v>
      </c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>VRN.01 - Uznatelné náklady</v>
      </c>
      <c r="F77" s="74"/>
      <c r="G77" s="74"/>
      <c r="H77" s="74"/>
      <c r="I77" s="203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207" t="str">
        <f>F14</f>
        <v xml:space="preserve"> </v>
      </c>
      <c r="G79" s="74"/>
      <c r="H79" s="74"/>
      <c r="I79" s="208" t="s">
        <v>25</v>
      </c>
      <c r="J79" s="85" t="str">
        <f>IF(J14="","",J14)</f>
        <v>19. 9. 2018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207" t="str">
        <f>E17</f>
        <v>Město Bohumín</v>
      </c>
      <c r="G81" s="74"/>
      <c r="H81" s="74"/>
      <c r="I81" s="208" t="s">
        <v>34</v>
      </c>
      <c r="J81" s="207" t="str">
        <f>E23</f>
        <v xml:space="preserve"> </v>
      </c>
      <c r="K81" s="74"/>
      <c r="L81" s="72"/>
    </row>
    <row r="82" s="1" customFormat="1" ht="14.4" customHeight="1">
      <c r="B82" s="46"/>
      <c r="C82" s="76" t="s">
        <v>32</v>
      </c>
      <c r="D82" s="74"/>
      <c r="E82" s="74"/>
      <c r="F82" s="207" t="str">
        <f>IF(E20="","",E20)</f>
        <v/>
      </c>
      <c r="G82" s="74"/>
      <c r="H82" s="74"/>
      <c r="I82" s="203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0" customFormat="1" ht="29.28" customHeight="1">
      <c r="B84" s="209"/>
      <c r="C84" s="210" t="s">
        <v>134</v>
      </c>
      <c r="D84" s="211" t="s">
        <v>56</v>
      </c>
      <c r="E84" s="211" t="s">
        <v>52</v>
      </c>
      <c r="F84" s="211" t="s">
        <v>135</v>
      </c>
      <c r="G84" s="211" t="s">
        <v>136</v>
      </c>
      <c r="H84" s="211" t="s">
        <v>137</v>
      </c>
      <c r="I84" s="212" t="s">
        <v>138</v>
      </c>
      <c r="J84" s="211" t="s">
        <v>122</v>
      </c>
      <c r="K84" s="213" t="s">
        <v>139</v>
      </c>
      <c r="L84" s="214"/>
      <c r="M84" s="102" t="s">
        <v>140</v>
      </c>
      <c r="N84" s="103" t="s">
        <v>41</v>
      </c>
      <c r="O84" s="103" t="s">
        <v>141</v>
      </c>
      <c r="P84" s="103" t="s">
        <v>142</v>
      </c>
      <c r="Q84" s="103" t="s">
        <v>143</v>
      </c>
      <c r="R84" s="103" t="s">
        <v>144</v>
      </c>
      <c r="S84" s="103" t="s">
        <v>145</v>
      </c>
      <c r="T84" s="104" t="s">
        <v>146</v>
      </c>
    </row>
    <row r="85" s="1" customFormat="1" ht="29.28" customHeight="1">
      <c r="B85" s="46"/>
      <c r="C85" s="108" t="s">
        <v>123</v>
      </c>
      <c r="D85" s="74"/>
      <c r="E85" s="74"/>
      <c r="F85" s="74"/>
      <c r="G85" s="74"/>
      <c r="H85" s="74"/>
      <c r="I85" s="203"/>
      <c r="J85" s="215">
        <f>BK85</f>
        <v>0</v>
      </c>
      <c r="K85" s="74"/>
      <c r="L85" s="72"/>
      <c r="M85" s="105"/>
      <c r="N85" s="106"/>
      <c r="O85" s="106"/>
      <c r="P85" s="216">
        <f>P86</f>
        <v>0</v>
      </c>
      <c r="Q85" s="106"/>
      <c r="R85" s="216">
        <f>R86</f>
        <v>0</v>
      </c>
      <c r="S85" s="106"/>
      <c r="T85" s="217">
        <f>T86</f>
        <v>0</v>
      </c>
      <c r="AT85" s="24" t="s">
        <v>70</v>
      </c>
      <c r="AU85" s="24" t="s">
        <v>124</v>
      </c>
      <c r="BK85" s="218">
        <f>BK86</f>
        <v>0</v>
      </c>
    </row>
    <row r="86" s="11" customFormat="1" ht="37.44001" customHeight="1">
      <c r="B86" s="219"/>
      <c r="C86" s="220"/>
      <c r="D86" s="221" t="s">
        <v>70</v>
      </c>
      <c r="E86" s="222" t="s">
        <v>103</v>
      </c>
      <c r="F86" s="222" t="s">
        <v>104</v>
      </c>
      <c r="G86" s="220"/>
      <c r="H86" s="220"/>
      <c r="I86" s="223"/>
      <c r="J86" s="224">
        <f>BK86</f>
        <v>0</v>
      </c>
      <c r="K86" s="220"/>
      <c r="L86" s="225"/>
      <c r="M86" s="226"/>
      <c r="N86" s="227"/>
      <c r="O86" s="227"/>
      <c r="P86" s="228">
        <f>P87+P96</f>
        <v>0</v>
      </c>
      <c r="Q86" s="227"/>
      <c r="R86" s="228">
        <f>R87+R96</f>
        <v>0</v>
      </c>
      <c r="S86" s="227"/>
      <c r="T86" s="229">
        <f>T87+T96</f>
        <v>0</v>
      </c>
      <c r="AR86" s="230" t="s">
        <v>177</v>
      </c>
      <c r="AT86" s="231" t="s">
        <v>70</v>
      </c>
      <c r="AU86" s="231" t="s">
        <v>71</v>
      </c>
      <c r="AY86" s="230" t="s">
        <v>149</v>
      </c>
      <c r="BK86" s="232">
        <f>BK87+BK96</f>
        <v>0</v>
      </c>
    </row>
    <row r="87" s="11" customFormat="1" ht="19.92" customHeight="1">
      <c r="B87" s="219"/>
      <c r="C87" s="220"/>
      <c r="D87" s="221" t="s">
        <v>70</v>
      </c>
      <c r="E87" s="233" t="s">
        <v>1041</v>
      </c>
      <c r="F87" s="233" t="s">
        <v>1042</v>
      </c>
      <c r="G87" s="220"/>
      <c r="H87" s="220"/>
      <c r="I87" s="223"/>
      <c r="J87" s="234">
        <f>BK87</f>
        <v>0</v>
      </c>
      <c r="K87" s="220"/>
      <c r="L87" s="225"/>
      <c r="M87" s="226"/>
      <c r="N87" s="227"/>
      <c r="O87" s="227"/>
      <c r="P87" s="228">
        <f>SUM(P88:P95)</f>
        <v>0</v>
      </c>
      <c r="Q87" s="227"/>
      <c r="R87" s="228">
        <f>SUM(R88:R95)</f>
        <v>0</v>
      </c>
      <c r="S87" s="227"/>
      <c r="T87" s="229">
        <f>SUM(T88:T95)</f>
        <v>0</v>
      </c>
      <c r="AR87" s="230" t="s">
        <v>177</v>
      </c>
      <c r="AT87" s="231" t="s">
        <v>70</v>
      </c>
      <c r="AU87" s="231" t="s">
        <v>78</v>
      </c>
      <c r="AY87" s="230" t="s">
        <v>149</v>
      </c>
      <c r="BK87" s="232">
        <f>SUM(BK88:BK95)</f>
        <v>0</v>
      </c>
    </row>
    <row r="88" s="1" customFormat="1" ht="16.5" customHeight="1">
      <c r="B88" s="46"/>
      <c r="C88" s="235" t="s">
        <v>78</v>
      </c>
      <c r="D88" s="235" t="s">
        <v>150</v>
      </c>
      <c r="E88" s="236" t="s">
        <v>1043</v>
      </c>
      <c r="F88" s="237" t="s">
        <v>1044</v>
      </c>
      <c r="G88" s="238" t="s">
        <v>1045</v>
      </c>
      <c r="H88" s="239">
        <v>360</v>
      </c>
      <c r="I88" s="240"/>
      <c r="J88" s="241">
        <f>ROUND(I88*H88,2)</f>
        <v>0</v>
      </c>
      <c r="K88" s="237" t="s">
        <v>162</v>
      </c>
      <c r="L88" s="72"/>
      <c r="M88" s="242" t="s">
        <v>21</v>
      </c>
      <c r="N88" s="243" t="s">
        <v>42</v>
      </c>
      <c r="O88" s="47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4" t="s">
        <v>1046</v>
      </c>
      <c r="AT88" s="24" t="s">
        <v>150</v>
      </c>
      <c r="AU88" s="24" t="s">
        <v>80</v>
      </c>
      <c r="AY88" s="24" t="s">
        <v>149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78</v>
      </c>
      <c r="BK88" s="246">
        <f>ROUND(I88*H88,2)</f>
        <v>0</v>
      </c>
      <c r="BL88" s="24" t="s">
        <v>1046</v>
      </c>
      <c r="BM88" s="24" t="s">
        <v>1047</v>
      </c>
    </row>
    <row r="89" s="1" customFormat="1">
      <c r="B89" s="46"/>
      <c r="C89" s="74"/>
      <c r="D89" s="247" t="s">
        <v>156</v>
      </c>
      <c r="E89" s="74"/>
      <c r="F89" s="248" t="s">
        <v>1048</v>
      </c>
      <c r="G89" s="74"/>
      <c r="H89" s="74"/>
      <c r="I89" s="203"/>
      <c r="J89" s="74"/>
      <c r="K89" s="74"/>
      <c r="L89" s="72"/>
      <c r="M89" s="249"/>
      <c r="N89" s="47"/>
      <c r="O89" s="47"/>
      <c r="P89" s="47"/>
      <c r="Q89" s="47"/>
      <c r="R89" s="47"/>
      <c r="S89" s="47"/>
      <c r="T89" s="95"/>
      <c r="AT89" s="24" t="s">
        <v>156</v>
      </c>
      <c r="AU89" s="24" t="s">
        <v>80</v>
      </c>
    </row>
    <row r="90" s="12" customFormat="1">
      <c r="B90" s="250"/>
      <c r="C90" s="251"/>
      <c r="D90" s="247" t="s">
        <v>158</v>
      </c>
      <c r="E90" s="252" t="s">
        <v>21</v>
      </c>
      <c r="F90" s="253" t="s">
        <v>1049</v>
      </c>
      <c r="G90" s="251"/>
      <c r="H90" s="254">
        <v>9</v>
      </c>
      <c r="I90" s="255"/>
      <c r="J90" s="251"/>
      <c r="K90" s="251"/>
      <c r="L90" s="256"/>
      <c r="M90" s="257"/>
      <c r="N90" s="258"/>
      <c r="O90" s="258"/>
      <c r="P90" s="258"/>
      <c r="Q90" s="258"/>
      <c r="R90" s="258"/>
      <c r="S90" s="258"/>
      <c r="T90" s="259"/>
      <c r="AT90" s="260" t="s">
        <v>158</v>
      </c>
      <c r="AU90" s="260" t="s">
        <v>80</v>
      </c>
      <c r="AV90" s="12" t="s">
        <v>80</v>
      </c>
      <c r="AW90" s="12" t="s">
        <v>35</v>
      </c>
      <c r="AX90" s="12" t="s">
        <v>71</v>
      </c>
      <c r="AY90" s="260" t="s">
        <v>149</v>
      </c>
    </row>
    <row r="91" s="12" customFormat="1">
      <c r="B91" s="250"/>
      <c r="C91" s="251"/>
      <c r="D91" s="247" t="s">
        <v>158</v>
      </c>
      <c r="E91" s="252" t="s">
        <v>21</v>
      </c>
      <c r="F91" s="253" t="s">
        <v>1050</v>
      </c>
      <c r="G91" s="251"/>
      <c r="H91" s="254">
        <v>241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AT91" s="260" t="s">
        <v>158</v>
      </c>
      <c r="AU91" s="260" t="s">
        <v>80</v>
      </c>
      <c r="AV91" s="12" t="s">
        <v>80</v>
      </c>
      <c r="AW91" s="12" t="s">
        <v>35</v>
      </c>
      <c r="AX91" s="12" t="s">
        <v>71</v>
      </c>
      <c r="AY91" s="260" t="s">
        <v>149</v>
      </c>
    </row>
    <row r="92" s="12" customFormat="1">
      <c r="B92" s="250"/>
      <c r="C92" s="251"/>
      <c r="D92" s="247" t="s">
        <v>158</v>
      </c>
      <c r="E92" s="252" t="s">
        <v>21</v>
      </c>
      <c r="F92" s="253" t="s">
        <v>1051</v>
      </c>
      <c r="G92" s="251"/>
      <c r="H92" s="254">
        <v>110</v>
      </c>
      <c r="I92" s="255"/>
      <c r="J92" s="251"/>
      <c r="K92" s="251"/>
      <c r="L92" s="256"/>
      <c r="M92" s="257"/>
      <c r="N92" s="258"/>
      <c r="O92" s="258"/>
      <c r="P92" s="258"/>
      <c r="Q92" s="258"/>
      <c r="R92" s="258"/>
      <c r="S92" s="258"/>
      <c r="T92" s="259"/>
      <c r="AT92" s="260" t="s">
        <v>158</v>
      </c>
      <c r="AU92" s="260" t="s">
        <v>80</v>
      </c>
      <c r="AV92" s="12" t="s">
        <v>80</v>
      </c>
      <c r="AW92" s="12" t="s">
        <v>35</v>
      </c>
      <c r="AX92" s="12" t="s">
        <v>71</v>
      </c>
      <c r="AY92" s="260" t="s">
        <v>149</v>
      </c>
    </row>
    <row r="93" s="13" customFormat="1">
      <c r="B93" s="261"/>
      <c r="C93" s="262"/>
      <c r="D93" s="247" t="s">
        <v>158</v>
      </c>
      <c r="E93" s="263" t="s">
        <v>21</v>
      </c>
      <c r="F93" s="264" t="s">
        <v>206</v>
      </c>
      <c r="G93" s="262"/>
      <c r="H93" s="265">
        <v>360</v>
      </c>
      <c r="I93" s="266"/>
      <c r="J93" s="262"/>
      <c r="K93" s="262"/>
      <c r="L93" s="267"/>
      <c r="M93" s="268"/>
      <c r="N93" s="269"/>
      <c r="O93" s="269"/>
      <c r="P93" s="269"/>
      <c r="Q93" s="269"/>
      <c r="R93" s="269"/>
      <c r="S93" s="269"/>
      <c r="T93" s="270"/>
      <c r="AT93" s="271" t="s">
        <v>158</v>
      </c>
      <c r="AU93" s="271" t="s">
        <v>80</v>
      </c>
      <c r="AV93" s="13" t="s">
        <v>154</v>
      </c>
      <c r="AW93" s="13" t="s">
        <v>35</v>
      </c>
      <c r="AX93" s="13" t="s">
        <v>78</v>
      </c>
      <c r="AY93" s="271" t="s">
        <v>149</v>
      </c>
    </row>
    <row r="94" s="1" customFormat="1" ht="16.5" customHeight="1">
      <c r="B94" s="46"/>
      <c r="C94" s="235" t="s">
        <v>80</v>
      </c>
      <c r="D94" s="235" t="s">
        <v>150</v>
      </c>
      <c r="E94" s="236" t="s">
        <v>1052</v>
      </c>
      <c r="F94" s="237" t="s">
        <v>1053</v>
      </c>
      <c r="G94" s="238" t="s">
        <v>331</v>
      </c>
      <c r="H94" s="239">
        <v>500</v>
      </c>
      <c r="I94" s="240"/>
      <c r="J94" s="241">
        <f>ROUND(I94*H94,2)</f>
        <v>0</v>
      </c>
      <c r="K94" s="237" t="s">
        <v>162</v>
      </c>
      <c r="L94" s="72"/>
      <c r="M94" s="242" t="s">
        <v>21</v>
      </c>
      <c r="N94" s="243" t="s">
        <v>42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1046</v>
      </c>
      <c r="AT94" s="24" t="s">
        <v>150</v>
      </c>
      <c r="AU94" s="24" t="s">
        <v>80</v>
      </c>
      <c r="AY94" s="24" t="s">
        <v>149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78</v>
      </c>
      <c r="BK94" s="246">
        <f>ROUND(I94*H94,2)</f>
        <v>0</v>
      </c>
      <c r="BL94" s="24" t="s">
        <v>1046</v>
      </c>
      <c r="BM94" s="24" t="s">
        <v>1054</v>
      </c>
    </row>
    <row r="95" s="1" customFormat="1">
      <c r="B95" s="46"/>
      <c r="C95" s="74"/>
      <c r="D95" s="247" t="s">
        <v>156</v>
      </c>
      <c r="E95" s="74"/>
      <c r="F95" s="248" t="s">
        <v>1055</v>
      </c>
      <c r="G95" s="74"/>
      <c r="H95" s="74"/>
      <c r="I95" s="203"/>
      <c r="J95" s="74"/>
      <c r="K95" s="74"/>
      <c r="L95" s="72"/>
      <c r="M95" s="249"/>
      <c r="N95" s="47"/>
      <c r="O95" s="47"/>
      <c r="P95" s="47"/>
      <c r="Q95" s="47"/>
      <c r="R95" s="47"/>
      <c r="S95" s="47"/>
      <c r="T95" s="95"/>
      <c r="AT95" s="24" t="s">
        <v>156</v>
      </c>
      <c r="AU95" s="24" t="s">
        <v>80</v>
      </c>
    </row>
    <row r="96" s="11" customFormat="1" ht="29.88" customHeight="1">
      <c r="B96" s="219"/>
      <c r="C96" s="220"/>
      <c r="D96" s="221" t="s">
        <v>70</v>
      </c>
      <c r="E96" s="233" t="s">
        <v>1056</v>
      </c>
      <c r="F96" s="233" t="s">
        <v>1057</v>
      </c>
      <c r="G96" s="220"/>
      <c r="H96" s="220"/>
      <c r="I96" s="223"/>
      <c r="J96" s="234">
        <f>BK96</f>
        <v>0</v>
      </c>
      <c r="K96" s="220"/>
      <c r="L96" s="225"/>
      <c r="M96" s="226"/>
      <c r="N96" s="227"/>
      <c r="O96" s="227"/>
      <c r="P96" s="228">
        <f>SUM(P97:P106)</f>
        <v>0</v>
      </c>
      <c r="Q96" s="227"/>
      <c r="R96" s="228">
        <f>SUM(R97:R106)</f>
        <v>0</v>
      </c>
      <c r="S96" s="227"/>
      <c r="T96" s="229">
        <f>SUM(T97:T106)</f>
        <v>0</v>
      </c>
      <c r="AR96" s="230" t="s">
        <v>177</v>
      </c>
      <c r="AT96" s="231" t="s">
        <v>70</v>
      </c>
      <c r="AU96" s="231" t="s">
        <v>78</v>
      </c>
      <c r="AY96" s="230" t="s">
        <v>149</v>
      </c>
      <c r="BK96" s="232">
        <f>SUM(BK97:BK106)</f>
        <v>0</v>
      </c>
    </row>
    <row r="97" s="1" customFormat="1" ht="16.5" customHeight="1">
      <c r="B97" s="46"/>
      <c r="C97" s="235" t="s">
        <v>165</v>
      </c>
      <c r="D97" s="235" t="s">
        <v>150</v>
      </c>
      <c r="E97" s="236" t="s">
        <v>1058</v>
      </c>
      <c r="F97" s="237" t="s">
        <v>1059</v>
      </c>
      <c r="G97" s="238" t="s">
        <v>318</v>
      </c>
      <c r="H97" s="239">
        <v>1</v>
      </c>
      <c r="I97" s="240"/>
      <c r="J97" s="241">
        <f>ROUND(I97*H97,2)</f>
        <v>0</v>
      </c>
      <c r="K97" s="237" t="s">
        <v>162</v>
      </c>
      <c r="L97" s="72"/>
      <c r="M97" s="242" t="s">
        <v>21</v>
      </c>
      <c r="N97" s="243" t="s">
        <v>42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1046</v>
      </c>
      <c r="AT97" s="24" t="s">
        <v>150</v>
      </c>
      <c r="AU97" s="24" t="s">
        <v>80</v>
      </c>
      <c r="AY97" s="24" t="s">
        <v>149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78</v>
      </c>
      <c r="BK97" s="246">
        <f>ROUND(I97*H97,2)</f>
        <v>0</v>
      </c>
      <c r="BL97" s="24" t="s">
        <v>1046</v>
      </c>
      <c r="BM97" s="24" t="s">
        <v>1060</v>
      </c>
    </row>
    <row r="98" s="1" customFormat="1">
      <c r="B98" s="46"/>
      <c r="C98" s="74"/>
      <c r="D98" s="247" t="s">
        <v>156</v>
      </c>
      <c r="E98" s="74"/>
      <c r="F98" s="248" t="s">
        <v>1061</v>
      </c>
      <c r="G98" s="74"/>
      <c r="H98" s="74"/>
      <c r="I98" s="203"/>
      <c r="J98" s="74"/>
      <c r="K98" s="74"/>
      <c r="L98" s="72"/>
      <c r="M98" s="249"/>
      <c r="N98" s="47"/>
      <c r="O98" s="47"/>
      <c r="P98" s="47"/>
      <c r="Q98" s="47"/>
      <c r="R98" s="47"/>
      <c r="S98" s="47"/>
      <c r="T98" s="95"/>
      <c r="AT98" s="24" t="s">
        <v>156</v>
      </c>
      <c r="AU98" s="24" t="s">
        <v>80</v>
      </c>
    </row>
    <row r="99" s="1" customFormat="1" ht="16.5" customHeight="1">
      <c r="B99" s="46"/>
      <c r="C99" s="235" t="s">
        <v>154</v>
      </c>
      <c r="D99" s="235" t="s">
        <v>150</v>
      </c>
      <c r="E99" s="236" t="s">
        <v>1062</v>
      </c>
      <c r="F99" s="237" t="s">
        <v>1063</v>
      </c>
      <c r="G99" s="238" t="s">
        <v>318</v>
      </c>
      <c r="H99" s="239">
        <v>5</v>
      </c>
      <c r="I99" s="240"/>
      <c r="J99" s="241">
        <f>ROUND(I99*H99,2)</f>
        <v>0</v>
      </c>
      <c r="K99" s="237" t="s">
        <v>21</v>
      </c>
      <c r="L99" s="72"/>
      <c r="M99" s="242" t="s">
        <v>21</v>
      </c>
      <c r="N99" s="243" t="s">
        <v>42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1046</v>
      </c>
      <c r="AT99" s="24" t="s">
        <v>150</v>
      </c>
      <c r="AU99" s="24" t="s">
        <v>80</v>
      </c>
      <c r="AY99" s="24" t="s">
        <v>149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78</v>
      </c>
      <c r="BK99" s="246">
        <f>ROUND(I99*H99,2)</f>
        <v>0</v>
      </c>
      <c r="BL99" s="24" t="s">
        <v>1046</v>
      </c>
      <c r="BM99" s="24" t="s">
        <v>1064</v>
      </c>
    </row>
    <row r="100" s="1" customFormat="1" ht="16.5" customHeight="1">
      <c r="B100" s="46"/>
      <c r="C100" s="235" t="s">
        <v>177</v>
      </c>
      <c r="D100" s="235" t="s">
        <v>150</v>
      </c>
      <c r="E100" s="236" t="s">
        <v>1065</v>
      </c>
      <c r="F100" s="237" t="s">
        <v>1066</v>
      </c>
      <c r="G100" s="238" t="s">
        <v>318</v>
      </c>
      <c r="H100" s="239">
        <v>3</v>
      </c>
      <c r="I100" s="240"/>
      <c r="J100" s="241">
        <f>ROUND(I100*H100,2)</f>
        <v>0</v>
      </c>
      <c r="K100" s="237" t="s">
        <v>21</v>
      </c>
      <c r="L100" s="72"/>
      <c r="M100" s="242" t="s">
        <v>21</v>
      </c>
      <c r="N100" s="243" t="s">
        <v>42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1046</v>
      </c>
      <c r="AT100" s="24" t="s">
        <v>150</v>
      </c>
      <c r="AU100" s="24" t="s">
        <v>80</v>
      </c>
      <c r="AY100" s="24" t="s">
        <v>149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78</v>
      </c>
      <c r="BK100" s="246">
        <f>ROUND(I100*H100,2)</f>
        <v>0</v>
      </c>
      <c r="BL100" s="24" t="s">
        <v>1046</v>
      </c>
      <c r="BM100" s="24" t="s">
        <v>1067</v>
      </c>
    </row>
    <row r="101" s="1" customFormat="1">
      <c r="B101" s="46"/>
      <c r="C101" s="74"/>
      <c r="D101" s="247" t="s">
        <v>156</v>
      </c>
      <c r="E101" s="74"/>
      <c r="F101" s="248" t="s">
        <v>1068</v>
      </c>
      <c r="G101" s="74"/>
      <c r="H101" s="74"/>
      <c r="I101" s="203"/>
      <c r="J101" s="74"/>
      <c r="K101" s="74"/>
      <c r="L101" s="72"/>
      <c r="M101" s="249"/>
      <c r="N101" s="47"/>
      <c r="O101" s="47"/>
      <c r="P101" s="47"/>
      <c r="Q101" s="47"/>
      <c r="R101" s="47"/>
      <c r="S101" s="47"/>
      <c r="T101" s="95"/>
      <c r="AT101" s="24" t="s">
        <v>156</v>
      </c>
      <c r="AU101" s="24" t="s">
        <v>80</v>
      </c>
    </row>
    <row r="102" s="1" customFormat="1" ht="16.5" customHeight="1">
      <c r="B102" s="46"/>
      <c r="C102" s="235" t="s">
        <v>183</v>
      </c>
      <c r="D102" s="235" t="s">
        <v>150</v>
      </c>
      <c r="E102" s="236" t="s">
        <v>1069</v>
      </c>
      <c r="F102" s="237" t="s">
        <v>1070</v>
      </c>
      <c r="G102" s="238" t="s">
        <v>318</v>
      </c>
      <c r="H102" s="239">
        <v>2</v>
      </c>
      <c r="I102" s="240"/>
      <c r="J102" s="241">
        <f>ROUND(I102*H102,2)</f>
        <v>0</v>
      </c>
      <c r="K102" s="237" t="s">
        <v>21</v>
      </c>
      <c r="L102" s="72"/>
      <c r="M102" s="242" t="s">
        <v>21</v>
      </c>
      <c r="N102" s="243" t="s">
        <v>42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1046</v>
      </c>
      <c r="AT102" s="24" t="s">
        <v>150</v>
      </c>
      <c r="AU102" s="24" t="s">
        <v>80</v>
      </c>
      <c r="AY102" s="24" t="s">
        <v>149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78</v>
      </c>
      <c r="BK102" s="246">
        <f>ROUND(I102*H102,2)</f>
        <v>0</v>
      </c>
      <c r="BL102" s="24" t="s">
        <v>1046</v>
      </c>
      <c r="BM102" s="24" t="s">
        <v>1071</v>
      </c>
    </row>
    <row r="103" s="1" customFormat="1">
      <c r="B103" s="46"/>
      <c r="C103" s="74"/>
      <c r="D103" s="247" t="s">
        <v>156</v>
      </c>
      <c r="E103" s="74"/>
      <c r="F103" s="248" t="s">
        <v>1068</v>
      </c>
      <c r="G103" s="74"/>
      <c r="H103" s="74"/>
      <c r="I103" s="203"/>
      <c r="J103" s="74"/>
      <c r="K103" s="74"/>
      <c r="L103" s="72"/>
      <c r="M103" s="249"/>
      <c r="N103" s="47"/>
      <c r="O103" s="47"/>
      <c r="P103" s="47"/>
      <c r="Q103" s="47"/>
      <c r="R103" s="47"/>
      <c r="S103" s="47"/>
      <c r="T103" s="95"/>
      <c r="AT103" s="24" t="s">
        <v>156</v>
      </c>
      <c r="AU103" s="24" t="s">
        <v>80</v>
      </c>
    </row>
    <row r="104" s="1" customFormat="1" ht="16.5" customHeight="1">
      <c r="B104" s="46"/>
      <c r="C104" s="235" t="s">
        <v>189</v>
      </c>
      <c r="D104" s="235" t="s">
        <v>150</v>
      </c>
      <c r="E104" s="236" t="s">
        <v>1072</v>
      </c>
      <c r="F104" s="237" t="s">
        <v>1073</v>
      </c>
      <c r="G104" s="238" t="s">
        <v>318</v>
      </c>
      <c r="H104" s="239">
        <v>6</v>
      </c>
      <c r="I104" s="240"/>
      <c r="J104" s="241">
        <f>ROUND(I104*H104,2)</f>
        <v>0</v>
      </c>
      <c r="K104" s="237" t="s">
        <v>21</v>
      </c>
      <c r="L104" s="72"/>
      <c r="M104" s="242" t="s">
        <v>21</v>
      </c>
      <c r="N104" s="243" t="s">
        <v>42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1046</v>
      </c>
      <c r="AT104" s="24" t="s">
        <v>150</v>
      </c>
      <c r="AU104" s="24" t="s">
        <v>80</v>
      </c>
      <c r="AY104" s="24" t="s">
        <v>149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78</v>
      </c>
      <c r="BK104" s="246">
        <f>ROUND(I104*H104,2)</f>
        <v>0</v>
      </c>
      <c r="BL104" s="24" t="s">
        <v>1046</v>
      </c>
      <c r="BM104" s="24" t="s">
        <v>1074</v>
      </c>
    </row>
    <row r="105" s="1" customFormat="1">
      <c r="B105" s="46"/>
      <c r="C105" s="74"/>
      <c r="D105" s="247" t="s">
        <v>156</v>
      </c>
      <c r="E105" s="74"/>
      <c r="F105" s="248" t="s">
        <v>1068</v>
      </c>
      <c r="G105" s="74"/>
      <c r="H105" s="74"/>
      <c r="I105" s="203"/>
      <c r="J105" s="74"/>
      <c r="K105" s="74"/>
      <c r="L105" s="72"/>
      <c r="M105" s="249"/>
      <c r="N105" s="47"/>
      <c r="O105" s="47"/>
      <c r="P105" s="47"/>
      <c r="Q105" s="47"/>
      <c r="R105" s="47"/>
      <c r="S105" s="47"/>
      <c r="T105" s="95"/>
      <c r="AT105" s="24" t="s">
        <v>156</v>
      </c>
      <c r="AU105" s="24" t="s">
        <v>80</v>
      </c>
    </row>
    <row r="106" s="1" customFormat="1" ht="16.5" customHeight="1">
      <c r="B106" s="46"/>
      <c r="C106" s="235" t="s">
        <v>195</v>
      </c>
      <c r="D106" s="235" t="s">
        <v>150</v>
      </c>
      <c r="E106" s="236" t="s">
        <v>1075</v>
      </c>
      <c r="F106" s="237" t="s">
        <v>1076</v>
      </c>
      <c r="G106" s="238" t="s">
        <v>318</v>
      </c>
      <c r="H106" s="239">
        <v>2</v>
      </c>
      <c r="I106" s="240"/>
      <c r="J106" s="241">
        <f>ROUND(I106*H106,2)</f>
        <v>0</v>
      </c>
      <c r="K106" s="237" t="s">
        <v>21</v>
      </c>
      <c r="L106" s="72"/>
      <c r="M106" s="242" t="s">
        <v>21</v>
      </c>
      <c r="N106" s="302" t="s">
        <v>42</v>
      </c>
      <c r="O106" s="303"/>
      <c r="P106" s="304">
        <f>O106*H106</f>
        <v>0</v>
      </c>
      <c r="Q106" s="304">
        <v>0</v>
      </c>
      <c r="R106" s="304">
        <f>Q106*H106</f>
        <v>0</v>
      </c>
      <c r="S106" s="304">
        <v>0</v>
      </c>
      <c r="T106" s="305">
        <f>S106*H106</f>
        <v>0</v>
      </c>
      <c r="AR106" s="24" t="s">
        <v>1046</v>
      </c>
      <c r="AT106" s="24" t="s">
        <v>150</v>
      </c>
      <c r="AU106" s="24" t="s">
        <v>80</v>
      </c>
      <c r="AY106" s="24" t="s">
        <v>149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78</v>
      </c>
      <c r="BK106" s="246">
        <f>ROUND(I106*H106,2)</f>
        <v>0</v>
      </c>
      <c r="BL106" s="24" t="s">
        <v>1046</v>
      </c>
      <c r="BM106" s="24" t="s">
        <v>1077</v>
      </c>
    </row>
    <row r="107" s="1" customFormat="1" ht="6.96" customHeight="1">
      <c r="B107" s="67"/>
      <c r="C107" s="68"/>
      <c r="D107" s="68"/>
      <c r="E107" s="68"/>
      <c r="F107" s="68"/>
      <c r="G107" s="68"/>
      <c r="H107" s="68"/>
      <c r="I107" s="178"/>
      <c r="J107" s="68"/>
      <c r="K107" s="68"/>
      <c r="L107" s="72"/>
    </row>
  </sheetData>
  <sheetProtection sheet="1" autoFilter="0" formatColumns="0" formatRows="0" objects="1" scenarios="1" spinCount="100000" saltValue="+1eL1H0KlJBudn716YwItkBi6JR+ohuVXcaCVAc6yRECQvvV8b6JuwL4WTCuDwSNy0jB7NaKgMPADSDFZhlqMA==" hashValue="rVSPnnOc461VyrXE6VU5zrz3JRjN7Vv4m9xtsXCyyZykCM3yQDSgYkLNZuny9oWrmqcqYxckS/pkeFtall3Tmw==" algorithmName="SHA-512" password="CC35"/>
  <autoFilter ref="C84:K10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110</v>
      </c>
      <c r="G1" s="151" t="s">
        <v>111</v>
      </c>
      <c r="H1" s="151"/>
      <c r="I1" s="152"/>
      <c r="J1" s="151" t="s">
        <v>112</v>
      </c>
      <c r="K1" s="150" t="s">
        <v>113</v>
      </c>
      <c r="L1" s="151" t="s">
        <v>114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109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Lesopark Na Panském v Bohumíně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1037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1078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19. 9. 2018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32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31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34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31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ROUND(J87,2)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ROUND(SUM(BE87:BE113), 2)</f>
        <v>0</v>
      </c>
      <c r="G32" s="47"/>
      <c r="H32" s="47"/>
      <c r="I32" s="170">
        <v>0.20999999999999999</v>
      </c>
      <c r="J32" s="169">
        <f>ROUND(ROUND((SUM(BE87:BE113)),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ROUND(SUM(BF87:BF113), 2)</f>
        <v>0</v>
      </c>
      <c r="G33" s="47"/>
      <c r="H33" s="47"/>
      <c r="I33" s="170">
        <v>0.14999999999999999</v>
      </c>
      <c r="J33" s="169">
        <f>ROUND(ROUND((SUM(BF87:BF113)),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ROUND(SUM(BG87:BG113),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ROUND(SUM(BH87:BH113),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ROUND(SUM(BI87:BI113),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120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Lesopark Na Panském v Bohumíně</v>
      </c>
      <c r="F47" s="40"/>
      <c r="G47" s="40"/>
      <c r="H47" s="40"/>
      <c r="I47" s="156"/>
      <c r="J47" s="47"/>
      <c r="K47" s="51"/>
    </row>
    <row r="48">
      <c r="B48" s="28"/>
      <c r="C48" s="40" t="s">
        <v>116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1037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VRN.02 - Neuznatelné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58" t="s">
        <v>25</v>
      </c>
      <c r="J53" s="159" t="str">
        <f>IF(J14="","",J14)</f>
        <v>19. 9. 2018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Bohumín</v>
      </c>
      <c r="G55" s="47"/>
      <c r="H55" s="47"/>
      <c r="I55" s="158" t="s">
        <v>34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32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121</v>
      </c>
      <c r="D58" s="171"/>
      <c r="E58" s="171"/>
      <c r="F58" s="171"/>
      <c r="G58" s="171"/>
      <c r="H58" s="171"/>
      <c r="I58" s="185"/>
      <c r="J58" s="186" t="s">
        <v>122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123</v>
      </c>
      <c r="D60" s="47"/>
      <c r="E60" s="47"/>
      <c r="F60" s="47"/>
      <c r="G60" s="47"/>
      <c r="H60" s="47"/>
      <c r="I60" s="156"/>
      <c r="J60" s="167">
        <f>J87</f>
        <v>0</v>
      </c>
      <c r="K60" s="51"/>
      <c r="AU60" s="24" t="s">
        <v>124</v>
      </c>
    </row>
    <row r="61" s="8" customFormat="1" ht="24.96" customHeight="1">
      <c r="B61" s="189"/>
      <c r="C61" s="190"/>
      <c r="D61" s="191" t="s">
        <v>1037</v>
      </c>
      <c r="E61" s="192"/>
      <c r="F61" s="192"/>
      <c r="G61" s="192"/>
      <c r="H61" s="192"/>
      <c r="I61" s="193"/>
      <c r="J61" s="194">
        <f>J88</f>
        <v>0</v>
      </c>
      <c r="K61" s="195"/>
    </row>
    <row r="62" s="9" customFormat="1" ht="19.92" customHeight="1">
      <c r="B62" s="196"/>
      <c r="C62" s="197"/>
      <c r="D62" s="198" t="s">
        <v>1039</v>
      </c>
      <c r="E62" s="199"/>
      <c r="F62" s="199"/>
      <c r="G62" s="199"/>
      <c r="H62" s="199"/>
      <c r="I62" s="200"/>
      <c r="J62" s="201">
        <f>J89</f>
        <v>0</v>
      </c>
      <c r="K62" s="202"/>
    </row>
    <row r="63" s="9" customFormat="1" ht="19.92" customHeight="1">
      <c r="B63" s="196"/>
      <c r="C63" s="197"/>
      <c r="D63" s="198" t="s">
        <v>1079</v>
      </c>
      <c r="E63" s="199"/>
      <c r="F63" s="199"/>
      <c r="G63" s="199"/>
      <c r="H63" s="199"/>
      <c r="I63" s="200"/>
      <c r="J63" s="201">
        <f>J95</f>
        <v>0</v>
      </c>
      <c r="K63" s="202"/>
    </row>
    <row r="64" s="9" customFormat="1" ht="19.92" customHeight="1">
      <c r="B64" s="196"/>
      <c r="C64" s="197"/>
      <c r="D64" s="198" t="s">
        <v>1080</v>
      </c>
      <c r="E64" s="199"/>
      <c r="F64" s="199"/>
      <c r="G64" s="199"/>
      <c r="H64" s="199"/>
      <c r="I64" s="200"/>
      <c r="J64" s="201">
        <f>J108</f>
        <v>0</v>
      </c>
      <c r="K64" s="202"/>
    </row>
    <row r="65" s="9" customFormat="1" ht="19.92" customHeight="1">
      <c r="B65" s="196"/>
      <c r="C65" s="197"/>
      <c r="D65" s="198" t="s">
        <v>1081</v>
      </c>
      <c r="E65" s="199"/>
      <c r="F65" s="199"/>
      <c r="G65" s="199"/>
      <c r="H65" s="199"/>
      <c r="I65" s="200"/>
      <c r="J65" s="201">
        <f>J111</f>
        <v>0</v>
      </c>
      <c r="K65" s="202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56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78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81"/>
      <c r="J71" s="71"/>
      <c r="K71" s="71"/>
      <c r="L71" s="72"/>
    </row>
    <row r="72" s="1" customFormat="1" ht="36.96" customHeight="1">
      <c r="B72" s="46"/>
      <c r="C72" s="73" t="s">
        <v>133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6.5" customHeight="1">
      <c r="B75" s="46"/>
      <c r="C75" s="74"/>
      <c r="D75" s="74"/>
      <c r="E75" s="204" t="str">
        <f>E7</f>
        <v>Lesopark Na Panském v Bohumíně</v>
      </c>
      <c r="F75" s="76"/>
      <c r="G75" s="76"/>
      <c r="H75" s="76"/>
      <c r="I75" s="203"/>
      <c r="J75" s="74"/>
      <c r="K75" s="74"/>
      <c r="L75" s="72"/>
    </row>
    <row r="76">
      <c r="B76" s="28"/>
      <c r="C76" s="76" t="s">
        <v>116</v>
      </c>
      <c r="D76" s="205"/>
      <c r="E76" s="205"/>
      <c r="F76" s="205"/>
      <c r="G76" s="205"/>
      <c r="H76" s="205"/>
      <c r="I76" s="148"/>
      <c r="J76" s="205"/>
      <c r="K76" s="205"/>
      <c r="L76" s="206"/>
    </row>
    <row r="77" s="1" customFormat="1" ht="16.5" customHeight="1">
      <c r="B77" s="46"/>
      <c r="C77" s="74"/>
      <c r="D77" s="74"/>
      <c r="E77" s="204" t="s">
        <v>1037</v>
      </c>
      <c r="F77" s="74"/>
      <c r="G77" s="74"/>
      <c r="H77" s="74"/>
      <c r="I77" s="203"/>
      <c r="J77" s="74"/>
      <c r="K77" s="74"/>
      <c r="L77" s="72"/>
    </row>
    <row r="78" s="1" customFormat="1" ht="14.4" customHeight="1">
      <c r="B78" s="46"/>
      <c r="C78" s="76" t="s">
        <v>118</v>
      </c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7.25" customHeight="1">
      <c r="B79" s="46"/>
      <c r="C79" s="74"/>
      <c r="D79" s="74"/>
      <c r="E79" s="82" t="str">
        <f>E11</f>
        <v>VRN.02 - Neuznatelné náklady</v>
      </c>
      <c r="F79" s="74"/>
      <c r="G79" s="74"/>
      <c r="H79" s="74"/>
      <c r="I79" s="203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8" customHeight="1">
      <c r="B81" s="46"/>
      <c r="C81" s="76" t="s">
        <v>23</v>
      </c>
      <c r="D81" s="74"/>
      <c r="E81" s="74"/>
      <c r="F81" s="207" t="str">
        <f>F14</f>
        <v xml:space="preserve"> </v>
      </c>
      <c r="G81" s="74"/>
      <c r="H81" s="74"/>
      <c r="I81" s="208" t="s">
        <v>25</v>
      </c>
      <c r="J81" s="85" t="str">
        <f>IF(J14="","",J14)</f>
        <v>19. 9. 2018</v>
      </c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" customFormat="1">
      <c r="B83" s="46"/>
      <c r="C83" s="76" t="s">
        <v>27</v>
      </c>
      <c r="D83" s="74"/>
      <c r="E83" s="74"/>
      <c r="F83" s="207" t="str">
        <f>E17</f>
        <v>Město Bohumín</v>
      </c>
      <c r="G83" s="74"/>
      <c r="H83" s="74"/>
      <c r="I83" s="208" t="s">
        <v>34</v>
      </c>
      <c r="J83" s="207" t="str">
        <f>E23</f>
        <v xml:space="preserve"> </v>
      </c>
      <c r="K83" s="74"/>
      <c r="L83" s="72"/>
    </row>
    <row r="84" s="1" customFormat="1" ht="14.4" customHeight="1">
      <c r="B84" s="46"/>
      <c r="C84" s="76" t="s">
        <v>32</v>
      </c>
      <c r="D84" s="74"/>
      <c r="E84" s="74"/>
      <c r="F84" s="207" t="str">
        <f>IF(E20="","",E20)</f>
        <v/>
      </c>
      <c r="G84" s="74"/>
      <c r="H84" s="74"/>
      <c r="I84" s="203"/>
      <c r="J84" s="74"/>
      <c r="K84" s="74"/>
      <c r="L84" s="72"/>
    </row>
    <row r="85" s="1" customFormat="1" ht="10.32" customHeight="1">
      <c r="B85" s="46"/>
      <c r="C85" s="74"/>
      <c r="D85" s="74"/>
      <c r="E85" s="74"/>
      <c r="F85" s="74"/>
      <c r="G85" s="74"/>
      <c r="H85" s="74"/>
      <c r="I85" s="203"/>
      <c r="J85" s="74"/>
      <c r="K85" s="74"/>
      <c r="L85" s="72"/>
    </row>
    <row r="86" s="10" customFormat="1" ht="29.28" customHeight="1">
      <c r="B86" s="209"/>
      <c r="C86" s="210" t="s">
        <v>134</v>
      </c>
      <c r="D86" s="211" t="s">
        <v>56</v>
      </c>
      <c r="E86" s="211" t="s">
        <v>52</v>
      </c>
      <c r="F86" s="211" t="s">
        <v>135</v>
      </c>
      <c r="G86" s="211" t="s">
        <v>136</v>
      </c>
      <c r="H86" s="211" t="s">
        <v>137</v>
      </c>
      <c r="I86" s="212" t="s">
        <v>138</v>
      </c>
      <c r="J86" s="211" t="s">
        <v>122</v>
      </c>
      <c r="K86" s="213" t="s">
        <v>139</v>
      </c>
      <c r="L86" s="214"/>
      <c r="M86" s="102" t="s">
        <v>140</v>
      </c>
      <c r="N86" s="103" t="s">
        <v>41</v>
      </c>
      <c r="O86" s="103" t="s">
        <v>141</v>
      </c>
      <c r="P86" s="103" t="s">
        <v>142</v>
      </c>
      <c r="Q86" s="103" t="s">
        <v>143</v>
      </c>
      <c r="R86" s="103" t="s">
        <v>144</v>
      </c>
      <c r="S86" s="103" t="s">
        <v>145</v>
      </c>
      <c r="T86" s="104" t="s">
        <v>146</v>
      </c>
    </row>
    <row r="87" s="1" customFormat="1" ht="29.28" customHeight="1">
      <c r="B87" s="46"/>
      <c r="C87" s="108" t="s">
        <v>123</v>
      </c>
      <c r="D87" s="74"/>
      <c r="E87" s="74"/>
      <c r="F87" s="74"/>
      <c r="G87" s="74"/>
      <c r="H87" s="74"/>
      <c r="I87" s="203"/>
      <c r="J87" s="215">
        <f>BK87</f>
        <v>0</v>
      </c>
      <c r="K87" s="74"/>
      <c r="L87" s="72"/>
      <c r="M87" s="105"/>
      <c r="N87" s="106"/>
      <c r="O87" s="106"/>
      <c r="P87" s="216">
        <f>P88</f>
        <v>0</v>
      </c>
      <c r="Q87" s="106"/>
      <c r="R87" s="216">
        <f>R88</f>
        <v>0</v>
      </c>
      <c r="S87" s="106"/>
      <c r="T87" s="217">
        <f>T88</f>
        <v>0</v>
      </c>
      <c r="AT87" s="24" t="s">
        <v>70</v>
      </c>
      <c r="AU87" s="24" t="s">
        <v>124</v>
      </c>
      <c r="BK87" s="218">
        <f>BK88</f>
        <v>0</v>
      </c>
    </row>
    <row r="88" s="11" customFormat="1" ht="37.44001" customHeight="1">
      <c r="B88" s="219"/>
      <c r="C88" s="220"/>
      <c r="D88" s="221" t="s">
        <v>70</v>
      </c>
      <c r="E88" s="222" t="s">
        <v>103</v>
      </c>
      <c r="F88" s="222" t="s">
        <v>104</v>
      </c>
      <c r="G88" s="220"/>
      <c r="H88" s="220"/>
      <c r="I88" s="223"/>
      <c r="J88" s="224">
        <f>BK88</f>
        <v>0</v>
      </c>
      <c r="K88" s="220"/>
      <c r="L88" s="225"/>
      <c r="M88" s="226"/>
      <c r="N88" s="227"/>
      <c r="O88" s="227"/>
      <c r="P88" s="228">
        <f>P89+P95+P108+P111</f>
        <v>0</v>
      </c>
      <c r="Q88" s="227"/>
      <c r="R88" s="228">
        <f>R89+R95+R108+R111</f>
        <v>0</v>
      </c>
      <c r="S88" s="227"/>
      <c r="T88" s="229">
        <f>T89+T95+T108+T111</f>
        <v>0</v>
      </c>
      <c r="AR88" s="230" t="s">
        <v>177</v>
      </c>
      <c r="AT88" s="231" t="s">
        <v>70</v>
      </c>
      <c r="AU88" s="231" t="s">
        <v>71</v>
      </c>
      <c r="AY88" s="230" t="s">
        <v>149</v>
      </c>
      <c r="BK88" s="232">
        <f>BK89+BK95+BK108+BK111</f>
        <v>0</v>
      </c>
    </row>
    <row r="89" s="11" customFormat="1" ht="19.92" customHeight="1">
      <c r="B89" s="219"/>
      <c r="C89" s="220"/>
      <c r="D89" s="221" t="s">
        <v>70</v>
      </c>
      <c r="E89" s="233" t="s">
        <v>1041</v>
      </c>
      <c r="F89" s="233" t="s">
        <v>1042</v>
      </c>
      <c r="G89" s="220"/>
      <c r="H89" s="220"/>
      <c r="I89" s="223"/>
      <c r="J89" s="234">
        <f>BK89</f>
        <v>0</v>
      </c>
      <c r="K89" s="220"/>
      <c r="L89" s="225"/>
      <c r="M89" s="226"/>
      <c r="N89" s="227"/>
      <c r="O89" s="227"/>
      <c r="P89" s="228">
        <f>SUM(P90:P94)</f>
        <v>0</v>
      </c>
      <c r="Q89" s="227"/>
      <c r="R89" s="228">
        <f>SUM(R90:R94)</f>
        <v>0</v>
      </c>
      <c r="S89" s="227"/>
      <c r="T89" s="229">
        <f>SUM(T90:T94)</f>
        <v>0</v>
      </c>
      <c r="AR89" s="230" t="s">
        <v>177</v>
      </c>
      <c r="AT89" s="231" t="s">
        <v>70</v>
      </c>
      <c r="AU89" s="231" t="s">
        <v>78</v>
      </c>
      <c r="AY89" s="230" t="s">
        <v>149</v>
      </c>
      <c r="BK89" s="232">
        <f>SUM(BK90:BK94)</f>
        <v>0</v>
      </c>
    </row>
    <row r="90" s="1" customFormat="1" ht="16.5" customHeight="1">
      <c r="B90" s="46"/>
      <c r="C90" s="235" t="s">
        <v>189</v>
      </c>
      <c r="D90" s="235" t="s">
        <v>150</v>
      </c>
      <c r="E90" s="236" t="s">
        <v>1082</v>
      </c>
      <c r="F90" s="237" t="s">
        <v>1083</v>
      </c>
      <c r="G90" s="238" t="s">
        <v>318</v>
      </c>
      <c r="H90" s="239">
        <v>1</v>
      </c>
      <c r="I90" s="240"/>
      <c r="J90" s="241">
        <f>ROUND(I90*H90,2)</f>
        <v>0</v>
      </c>
      <c r="K90" s="237" t="s">
        <v>162</v>
      </c>
      <c r="L90" s="72"/>
      <c r="M90" s="242" t="s">
        <v>21</v>
      </c>
      <c r="N90" s="243" t="s">
        <v>42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1046</v>
      </c>
      <c r="AT90" s="24" t="s">
        <v>150</v>
      </c>
      <c r="AU90" s="24" t="s">
        <v>80</v>
      </c>
      <c r="AY90" s="24" t="s">
        <v>149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78</v>
      </c>
      <c r="BK90" s="246">
        <f>ROUND(I90*H90,2)</f>
        <v>0</v>
      </c>
      <c r="BL90" s="24" t="s">
        <v>1046</v>
      </c>
      <c r="BM90" s="24" t="s">
        <v>1084</v>
      </c>
    </row>
    <row r="91" s="1" customFormat="1">
      <c r="B91" s="46"/>
      <c r="C91" s="74"/>
      <c r="D91" s="247" t="s">
        <v>156</v>
      </c>
      <c r="E91" s="74"/>
      <c r="F91" s="248" t="s">
        <v>1085</v>
      </c>
      <c r="G91" s="74"/>
      <c r="H91" s="74"/>
      <c r="I91" s="203"/>
      <c r="J91" s="74"/>
      <c r="K91" s="74"/>
      <c r="L91" s="72"/>
      <c r="M91" s="249"/>
      <c r="N91" s="47"/>
      <c r="O91" s="47"/>
      <c r="P91" s="47"/>
      <c r="Q91" s="47"/>
      <c r="R91" s="47"/>
      <c r="S91" s="47"/>
      <c r="T91" s="95"/>
      <c r="AT91" s="24" t="s">
        <v>156</v>
      </c>
      <c r="AU91" s="24" t="s">
        <v>80</v>
      </c>
    </row>
    <row r="92" s="1" customFormat="1" ht="16.5" customHeight="1">
      <c r="B92" s="46"/>
      <c r="C92" s="235" t="s">
        <v>195</v>
      </c>
      <c r="D92" s="235" t="s">
        <v>150</v>
      </c>
      <c r="E92" s="236" t="s">
        <v>1086</v>
      </c>
      <c r="F92" s="237" t="s">
        <v>1087</v>
      </c>
      <c r="G92" s="238" t="s">
        <v>318</v>
      </c>
      <c r="H92" s="239">
        <v>1</v>
      </c>
      <c r="I92" s="240"/>
      <c r="J92" s="241">
        <f>ROUND(I92*H92,2)</f>
        <v>0</v>
      </c>
      <c r="K92" s="237" t="s">
        <v>162</v>
      </c>
      <c r="L92" s="72"/>
      <c r="M92" s="242" t="s">
        <v>21</v>
      </c>
      <c r="N92" s="243" t="s">
        <v>42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1046</v>
      </c>
      <c r="AT92" s="24" t="s">
        <v>150</v>
      </c>
      <c r="AU92" s="24" t="s">
        <v>80</v>
      </c>
      <c r="AY92" s="24" t="s">
        <v>149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78</v>
      </c>
      <c r="BK92" s="246">
        <f>ROUND(I92*H92,2)</f>
        <v>0</v>
      </c>
      <c r="BL92" s="24" t="s">
        <v>1046</v>
      </c>
      <c r="BM92" s="24" t="s">
        <v>1088</v>
      </c>
    </row>
    <row r="93" s="1" customFormat="1">
      <c r="B93" s="46"/>
      <c r="C93" s="74"/>
      <c r="D93" s="247" t="s">
        <v>156</v>
      </c>
      <c r="E93" s="74"/>
      <c r="F93" s="248" t="s">
        <v>1089</v>
      </c>
      <c r="G93" s="74"/>
      <c r="H93" s="74"/>
      <c r="I93" s="203"/>
      <c r="J93" s="74"/>
      <c r="K93" s="74"/>
      <c r="L93" s="72"/>
      <c r="M93" s="249"/>
      <c r="N93" s="47"/>
      <c r="O93" s="47"/>
      <c r="P93" s="47"/>
      <c r="Q93" s="47"/>
      <c r="R93" s="47"/>
      <c r="S93" s="47"/>
      <c r="T93" s="95"/>
      <c r="AT93" s="24" t="s">
        <v>156</v>
      </c>
      <c r="AU93" s="24" t="s">
        <v>80</v>
      </c>
    </row>
    <row r="94" s="1" customFormat="1" ht="16.5" customHeight="1">
      <c r="B94" s="46"/>
      <c r="C94" s="235" t="s">
        <v>200</v>
      </c>
      <c r="D94" s="235" t="s">
        <v>150</v>
      </c>
      <c r="E94" s="236" t="s">
        <v>1090</v>
      </c>
      <c r="F94" s="237" t="s">
        <v>1091</v>
      </c>
      <c r="G94" s="238" t="s">
        <v>318</v>
      </c>
      <c r="H94" s="239">
        <v>1</v>
      </c>
      <c r="I94" s="240"/>
      <c r="J94" s="241">
        <f>ROUND(I94*H94,2)</f>
        <v>0</v>
      </c>
      <c r="K94" s="237" t="s">
        <v>162</v>
      </c>
      <c r="L94" s="72"/>
      <c r="M94" s="242" t="s">
        <v>21</v>
      </c>
      <c r="N94" s="243" t="s">
        <v>42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1046</v>
      </c>
      <c r="AT94" s="24" t="s">
        <v>150</v>
      </c>
      <c r="AU94" s="24" t="s">
        <v>80</v>
      </c>
      <c r="AY94" s="24" t="s">
        <v>149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78</v>
      </c>
      <c r="BK94" s="246">
        <f>ROUND(I94*H94,2)</f>
        <v>0</v>
      </c>
      <c r="BL94" s="24" t="s">
        <v>1046</v>
      </c>
      <c r="BM94" s="24" t="s">
        <v>1092</v>
      </c>
    </row>
    <row r="95" s="11" customFormat="1" ht="29.88" customHeight="1">
      <c r="B95" s="219"/>
      <c r="C95" s="220"/>
      <c r="D95" s="221" t="s">
        <v>70</v>
      </c>
      <c r="E95" s="233" t="s">
        <v>1093</v>
      </c>
      <c r="F95" s="233" t="s">
        <v>1094</v>
      </c>
      <c r="G95" s="220"/>
      <c r="H95" s="220"/>
      <c r="I95" s="223"/>
      <c r="J95" s="234">
        <f>BK95</f>
        <v>0</v>
      </c>
      <c r="K95" s="220"/>
      <c r="L95" s="225"/>
      <c r="M95" s="226"/>
      <c r="N95" s="227"/>
      <c r="O95" s="227"/>
      <c r="P95" s="228">
        <f>SUM(P96:P107)</f>
        <v>0</v>
      </c>
      <c r="Q95" s="227"/>
      <c r="R95" s="228">
        <f>SUM(R96:R107)</f>
        <v>0</v>
      </c>
      <c r="S95" s="227"/>
      <c r="T95" s="229">
        <f>SUM(T96:T107)</f>
        <v>0</v>
      </c>
      <c r="AR95" s="230" t="s">
        <v>177</v>
      </c>
      <c r="AT95" s="231" t="s">
        <v>70</v>
      </c>
      <c r="AU95" s="231" t="s">
        <v>78</v>
      </c>
      <c r="AY95" s="230" t="s">
        <v>149</v>
      </c>
      <c r="BK95" s="232">
        <f>SUM(BK96:BK107)</f>
        <v>0</v>
      </c>
    </row>
    <row r="96" s="1" customFormat="1" ht="16.5" customHeight="1">
      <c r="B96" s="46"/>
      <c r="C96" s="235" t="s">
        <v>207</v>
      </c>
      <c r="D96" s="235" t="s">
        <v>150</v>
      </c>
      <c r="E96" s="236" t="s">
        <v>1095</v>
      </c>
      <c r="F96" s="237" t="s">
        <v>1096</v>
      </c>
      <c r="G96" s="238" t="s">
        <v>318</v>
      </c>
      <c r="H96" s="239">
        <v>1</v>
      </c>
      <c r="I96" s="240"/>
      <c r="J96" s="241">
        <f>ROUND(I96*H96,2)</f>
        <v>0</v>
      </c>
      <c r="K96" s="237" t="s">
        <v>162</v>
      </c>
      <c r="L96" s="72"/>
      <c r="M96" s="242" t="s">
        <v>21</v>
      </c>
      <c r="N96" s="243" t="s">
        <v>42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1046</v>
      </c>
      <c r="AT96" s="24" t="s">
        <v>150</v>
      </c>
      <c r="AU96" s="24" t="s">
        <v>80</v>
      </c>
      <c r="AY96" s="24" t="s">
        <v>149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78</v>
      </c>
      <c r="BK96" s="246">
        <f>ROUND(I96*H96,2)</f>
        <v>0</v>
      </c>
      <c r="BL96" s="24" t="s">
        <v>1046</v>
      </c>
      <c r="BM96" s="24" t="s">
        <v>1097</v>
      </c>
    </row>
    <row r="97" s="1" customFormat="1" ht="16.5" customHeight="1">
      <c r="B97" s="46"/>
      <c r="C97" s="235" t="s">
        <v>80</v>
      </c>
      <c r="D97" s="235" t="s">
        <v>150</v>
      </c>
      <c r="E97" s="236" t="s">
        <v>1098</v>
      </c>
      <c r="F97" s="237" t="s">
        <v>1099</v>
      </c>
      <c r="G97" s="238" t="s">
        <v>318</v>
      </c>
      <c r="H97" s="239">
        <v>1</v>
      </c>
      <c r="I97" s="240"/>
      <c r="J97" s="241">
        <f>ROUND(I97*H97,2)</f>
        <v>0</v>
      </c>
      <c r="K97" s="237" t="s">
        <v>162</v>
      </c>
      <c r="L97" s="72"/>
      <c r="M97" s="242" t="s">
        <v>21</v>
      </c>
      <c r="N97" s="243" t="s">
        <v>42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1046</v>
      </c>
      <c r="AT97" s="24" t="s">
        <v>150</v>
      </c>
      <c r="AU97" s="24" t="s">
        <v>80</v>
      </c>
      <c r="AY97" s="24" t="s">
        <v>149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78</v>
      </c>
      <c r="BK97" s="246">
        <f>ROUND(I97*H97,2)</f>
        <v>0</v>
      </c>
      <c r="BL97" s="24" t="s">
        <v>1046</v>
      </c>
      <c r="BM97" s="24" t="s">
        <v>1100</v>
      </c>
    </row>
    <row r="98" s="1" customFormat="1" ht="16.5" customHeight="1">
      <c r="B98" s="46"/>
      <c r="C98" s="235" t="s">
        <v>183</v>
      </c>
      <c r="D98" s="235" t="s">
        <v>150</v>
      </c>
      <c r="E98" s="236" t="s">
        <v>1101</v>
      </c>
      <c r="F98" s="237" t="s">
        <v>1102</v>
      </c>
      <c r="G98" s="238" t="s">
        <v>318</v>
      </c>
      <c r="H98" s="239">
        <v>1</v>
      </c>
      <c r="I98" s="240"/>
      <c r="J98" s="241">
        <f>ROUND(I98*H98,2)</f>
        <v>0</v>
      </c>
      <c r="K98" s="237" t="s">
        <v>162</v>
      </c>
      <c r="L98" s="72"/>
      <c r="M98" s="242" t="s">
        <v>21</v>
      </c>
      <c r="N98" s="243" t="s">
        <v>42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1046</v>
      </c>
      <c r="AT98" s="24" t="s">
        <v>150</v>
      </c>
      <c r="AU98" s="24" t="s">
        <v>80</v>
      </c>
      <c r="AY98" s="24" t="s">
        <v>149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78</v>
      </c>
      <c r="BK98" s="246">
        <f>ROUND(I98*H98,2)</f>
        <v>0</v>
      </c>
      <c r="BL98" s="24" t="s">
        <v>1046</v>
      </c>
      <c r="BM98" s="24" t="s">
        <v>1103</v>
      </c>
    </row>
    <row r="99" s="1" customFormat="1">
      <c r="B99" s="46"/>
      <c r="C99" s="74"/>
      <c r="D99" s="247" t="s">
        <v>156</v>
      </c>
      <c r="E99" s="74"/>
      <c r="F99" s="248" t="s">
        <v>1104</v>
      </c>
      <c r="G99" s="74"/>
      <c r="H99" s="74"/>
      <c r="I99" s="203"/>
      <c r="J99" s="74"/>
      <c r="K99" s="74"/>
      <c r="L99" s="72"/>
      <c r="M99" s="249"/>
      <c r="N99" s="47"/>
      <c r="O99" s="47"/>
      <c r="P99" s="47"/>
      <c r="Q99" s="47"/>
      <c r="R99" s="47"/>
      <c r="S99" s="47"/>
      <c r="T99" s="95"/>
      <c r="AT99" s="24" t="s">
        <v>156</v>
      </c>
      <c r="AU99" s="24" t="s">
        <v>80</v>
      </c>
    </row>
    <row r="100" s="1" customFormat="1" ht="16.5" customHeight="1">
      <c r="B100" s="46"/>
      <c r="C100" s="235" t="s">
        <v>213</v>
      </c>
      <c r="D100" s="235" t="s">
        <v>150</v>
      </c>
      <c r="E100" s="236" t="s">
        <v>1105</v>
      </c>
      <c r="F100" s="237" t="s">
        <v>1106</v>
      </c>
      <c r="G100" s="238" t="s">
        <v>318</v>
      </c>
      <c r="H100" s="239">
        <v>1</v>
      </c>
      <c r="I100" s="240"/>
      <c r="J100" s="241">
        <f>ROUND(I100*H100,2)</f>
        <v>0</v>
      </c>
      <c r="K100" s="237" t="s">
        <v>162</v>
      </c>
      <c r="L100" s="72"/>
      <c r="M100" s="242" t="s">
        <v>21</v>
      </c>
      <c r="N100" s="243" t="s">
        <v>42</v>
      </c>
      <c r="O100" s="47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4" t="s">
        <v>1046</v>
      </c>
      <c r="AT100" s="24" t="s">
        <v>150</v>
      </c>
      <c r="AU100" s="24" t="s">
        <v>80</v>
      </c>
      <c r="AY100" s="24" t="s">
        <v>149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78</v>
      </c>
      <c r="BK100" s="246">
        <f>ROUND(I100*H100,2)</f>
        <v>0</v>
      </c>
      <c r="BL100" s="24" t="s">
        <v>1046</v>
      </c>
      <c r="BM100" s="24" t="s">
        <v>1107</v>
      </c>
    </row>
    <row r="101" s="1" customFormat="1" ht="16.5" customHeight="1">
      <c r="B101" s="46"/>
      <c r="C101" s="235" t="s">
        <v>223</v>
      </c>
      <c r="D101" s="235" t="s">
        <v>150</v>
      </c>
      <c r="E101" s="236" t="s">
        <v>1108</v>
      </c>
      <c r="F101" s="237" t="s">
        <v>1109</v>
      </c>
      <c r="G101" s="238" t="s">
        <v>318</v>
      </c>
      <c r="H101" s="239">
        <v>1</v>
      </c>
      <c r="I101" s="240"/>
      <c r="J101" s="241">
        <f>ROUND(I101*H101,2)</f>
        <v>0</v>
      </c>
      <c r="K101" s="237" t="s">
        <v>162</v>
      </c>
      <c r="L101" s="72"/>
      <c r="M101" s="242" t="s">
        <v>21</v>
      </c>
      <c r="N101" s="243" t="s">
        <v>42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1046</v>
      </c>
      <c r="AT101" s="24" t="s">
        <v>150</v>
      </c>
      <c r="AU101" s="24" t="s">
        <v>80</v>
      </c>
      <c r="AY101" s="24" t="s">
        <v>149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78</v>
      </c>
      <c r="BK101" s="246">
        <f>ROUND(I101*H101,2)</f>
        <v>0</v>
      </c>
      <c r="BL101" s="24" t="s">
        <v>1046</v>
      </c>
      <c r="BM101" s="24" t="s">
        <v>1110</v>
      </c>
    </row>
    <row r="102" s="1" customFormat="1" ht="16.5" customHeight="1">
      <c r="B102" s="46"/>
      <c r="C102" s="235" t="s">
        <v>229</v>
      </c>
      <c r="D102" s="235" t="s">
        <v>150</v>
      </c>
      <c r="E102" s="236" t="s">
        <v>1111</v>
      </c>
      <c r="F102" s="237" t="s">
        <v>1112</v>
      </c>
      <c r="G102" s="238" t="s">
        <v>318</v>
      </c>
      <c r="H102" s="239">
        <v>1</v>
      </c>
      <c r="I102" s="240"/>
      <c r="J102" s="241">
        <f>ROUND(I102*H102,2)</f>
        <v>0</v>
      </c>
      <c r="K102" s="237" t="s">
        <v>162</v>
      </c>
      <c r="L102" s="72"/>
      <c r="M102" s="242" t="s">
        <v>21</v>
      </c>
      <c r="N102" s="243" t="s">
        <v>42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1046</v>
      </c>
      <c r="AT102" s="24" t="s">
        <v>150</v>
      </c>
      <c r="AU102" s="24" t="s">
        <v>80</v>
      </c>
      <c r="AY102" s="24" t="s">
        <v>149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78</v>
      </c>
      <c r="BK102" s="246">
        <f>ROUND(I102*H102,2)</f>
        <v>0</v>
      </c>
      <c r="BL102" s="24" t="s">
        <v>1046</v>
      </c>
      <c r="BM102" s="24" t="s">
        <v>1113</v>
      </c>
    </row>
    <row r="103" s="1" customFormat="1">
      <c r="B103" s="46"/>
      <c r="C103" s="74"/>
      <c r="D103" s="247" t="s">
        <v>156</v>
      </c>
      <c r="E103" s="74"/>
      <c r="F103" s="248" t="s">
        <v>1114</v>
      </c>
      <c r="G103" s="74"/>
      <c r="H103" s="74"/>
      <c r="I103" s="203"/>
      <c r="J103" s="74"/>
      <c r="K103" s="74"/>
      <c r="L103" s="72"/>
      <c r="M103" s="249"/>
      <c r="N103" s="47"/>
      <c r="O103" s="47"/>
      <c r="P103" s="47"/>
      <c r="Q103" s="47"/>
      <c r="R103" s="47"/>
      <c r="S103" s="47"/>
      <c r="T103" s="95"/>
      <c r="AT103" s="24" t="s">
        <v>156</v>
      </c>
      <c r="AU103" s="24" t="s">
        <v>80</v>
      </c>
    </row>
    <row r="104" s="1" customFormat="1" ht="16.5" customHeight="1">
      <c r="B104" s="46"/>
      <c r="C104" s="235" t="s">
        <v>165</v>
      </c>
      <c r="D104" s="235" t="s">
        <v>150</v>
      </c>
      <c r="E104" s="236" t="s">
        <v>1115</v>
      </c>
      <c r="F104" s="237" t="s">
        <v>1116</v>
      </c>
      <c r="G104" s="238" t="s">
        <v>318</v>
      </c>
      <c r="H104" s="239">
        <v>1</v>
      </c>
      <c r="I104" s="240"/>
      <c r="J104" s="241">
        <f>ROUND(I104*H104,2)</f>
        <v>0</v>
      </c>
      <c r="K104" s="237" t="s">
        <v>162</v>
      </c>
      <c r="L104" s="72"/>
      <c r="M104" s="242" t="s">
        <v>21</v>
      </c>
      <c r="N104" s="243" t="s">
        <v>42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1046</v>
      </c>
      <c r="AT104" s="24" t="s">
        <v>150</v>
      </c>
      <c r="AU104" s="24" t="s">
        <v>80</v>
      </c>
      <c r="AY104" s="24" t="s">
        <v>149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78</v>
      </c>
      <c r="BK104" s="246">
        <f>ROUND(I104*H104,2)</f>
        <v>0</v>
      </c>
      <c r="BL104" s="24" t="s">
        <v>1046</v>
      </c>
      <c r="BM104" s="24" t="s">
        <v>1117</v>
      </c>
    </row>
    <row r="105" s="1" customFormat="1" ht="16.5" customHeight="1">
      <c r="B105" s="46"/>
      <c r="C105" s="235" t="s">
        <v>236</v>
      </c>
      <c r="D105" s="235" t="s">
        <v>150</v>
      </c>
      <c r="E105" s="236" t="s">
        <v>1118</v>
      </c>
      <c r="F105" s="237" t="s">
        <v>1119</v>
      </c>
      <c r="G105" s="238" t="s">
        <v>318</v>
      </c>
      <c r="H105" s="239">
        <v>1</v>
      </c>
      <c r="I105" s="240"/>
      <c r="J105" s="241">
        <f>ROUND(I105*H105,2)</f>
        <v>0</v>
      </c>
      <c r="K105" s="237" t="s">
        <v>162</v>
      </c>
      <c r="L105" s="72"/>
      <c r="M105" s="242" t="s">
        <v>21</v>
      </c>
      <c r="N105" s="243" t="s">
        <v>42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1046</v>
      </c>
      <c r="AT105" s="24" t="s">
        <v>150</v>
      </c>
      <c r="AU105" s="24" t="s">
        <v>80</v>
      </c>
      <c r="AY105" s="24" t="s">
        <v>149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78</v>
      </c>
      <c r="BK105" s="246">
        <f>ROUND(I105*H105,2)</f>
        <v>0</v>
      </c>
      <c r="BL105" s="24" t="s">
        <v>1046</v>
      </c>
      <c r="BM105" s="24" t="s">
        <v>1120</v>
      </c>
    </row>
    <row r="106" s="1" customFormat="1" ht="16.5" customHeight="1">
      <c r="B106" s="46"/>
      <c r="C106" s="235" t="s">
        <v>10</v>
      </c>
      <c r="D106" s="235" t="s">
        <v>150</v>
      </c>
      <c r="E106" s="236" t="s">
        <v>1121</v>
      </c>
      <c r="F106" s="237" t="s">
        <v>1122</v>
      </c>
      <c r="G106" s="238" t="s">
        <v>318</v>
      </c>
      <c r="H106" s="239">
        <v>1</v>
      </c>
      <c r="I106" s="240"/>
      <c r="J106" s="241">
        <f>ROUND(I106*H106,2)</f>
        <v>0</v>
      </c>
      <c r="K106" s="237" t="s">
        <v>162</v>
      </c>
      <c r="L106" s="72"/>
      <c r="M106" s="242" t="s">
        <v>21</v>
      </c>
      <c r="N106" s="243" t="s">
        <v>42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1046</v>
      </c>
      <c r="AT106" s="24" t="s">
        <v>150</v>
      </c>
      <c r="AU106" s="24" t="s">
        <v>80</v>
      </c>
      <c r="AY106" s="24" t="s">
        <v>149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78</v>
      </c>
      <c r="BK106" s="246">
        <f>ROUND(I106*H106,2)</f>
        <v>0</v>
      </c>
      <c r="BL106" s="24" t="s">
        <v>1046</v>
      </c>
      <c r="BM106" s="24" t="s">
        <v>1123</v>
      </c>
    </row>
    <row r="107" s="1" customFormat="1" ht="16.5" customHeight="1">
      <c r="B107" s="46"/>
      <c r="C107" s="235" t="s">
        <v>154</v>
      </c>
      <c r="D107" s="235" t="s">
        <v>150</v>
      </c>
      <c r="E107" s="236" t="s">
        <v>1124</v>
      </c>
      <c r="F107" s="237" t="s">
        <v>1125</v>
      </c>
      <c r="G107" s="238" t="s">
        <v>318</v>
      </c>
      <c r="H107" s="239">
        <v>1</v>
      </c>
      <c r="I107" s="240"/>
      <c r="J107" s="241">
        <f>ROUND(I107*H107,2)</f>
        <v>0</v>
      </c>
      <c r="K107" s="237" t="s">
        <v>162</v>
      </c>
      <c r="L107" s="72"/>
      <c r="M107" s="242" t="s">
        <v>21</v>
      </c>
      <c r="N107" s="243" t="s">
        <v>42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1046</v>
      </c>
      <c r="AT107" s="24" t="s">
        <v>150</v>
      </c>
      <c r="AU107" s="24" t="s">
        <v>80</v>
      </c>
      <c r="AY107" s="24" t="s">
        <v>149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78</v>
      </c>
      <c r="BK107" s="246">
        <f>ROUND(I107*H107,2)</f>
        <v>0</v>
      </c>
      <c r="BL107" s="24" t="s">
        <v>1046</v>
      </c>
      <c r="BM107" s="24" t="s">
        <v>1126</v>
      </c>
    </row>
    <row r="108" s="11" customFormat="1" ht="29.88" customHeight="1">
      <c r="B108" s="219"/>
      <c r="C108" s="220"/>
      <c r="D108" s="221" t="s">
        <v>70</v>
      </c>
      <c r="E108" s="233" t="s">
        <v>1127</v>
      </c>
      <c r="F108" s="233" t="s">
        <v>1128</v>
      </c>
      <c r="G108" s="220"/>
      <c r="H108" s="220"/>
      <c r="I108" s="223"/>
      <c r="J108" s="234">
        <f>BK108</f>
        <v>0</v>
      </c>
      <c r="K108" s="220"/>
      <c r="L108" s="225"/>
      <c r="M108" s="226"/>
      <c r="N108" s="227"/>
      <c r="O108" s="227"/>
      <c r="P108" s="228">
        <f>SUM(P109:P110)</f>
        <v>0</v>
      </c>
      <c r="Q108" s="227"/>
      <c r="R108" s="228">
        <f>SUM(R109:R110)</f>
        <v>0</v>
      </c>
      <c r="S108" s="227"/>
      <c r="T108" s="229">
        <f>SUM(T109:T110)</f>
        <v>0</v>
      </c>
      <c r="AR108" s="230" t="s">
        <v>177</v>
      </c>
      <c r="AT108" s="231" t="s">
        <v>70</v>
      </c>
      <c r="AU108" s="231" t="s">
        <v>78</v>
      </c>
      <c r="AY108" s="230" t="s">
        <v>149</v>
      </c>
      <c r="BK108" s="232">
        <f>SUM(BK109:BK110)</f>
        <v>0</v>
      </c>
    </row>
    <row r="109" s="1" customFormat="1" ht="16.5" customHeight="1">
      <c r="B109" s="46"/>
      <c r="C109" s="235" t="s">
        <v>245</v>
      </c>
      <c r="D109" s="235" t="s">
        <v>150</v>
      </c>
      <c r="E109" s="236" t="s">
        <v>1129</v>
      </c>
      <c r="F109" s="237" t="s">
        <v>1130</v>
      </c>
      <c r="G109" s="238" t="s">
        <v>318</v>
      </c>
      <c r="H109" s="239">
        <v>1</v>
      </c>
      <c r="I109" s="240"/>
      <c r="J109" s="241">
        <f>ROUND(I109*H109,2)</f>
        <v>0</v>
      </c>
      <c r="K109" s="237" t="s">
        <v>162</v>
      </c>
      <c r="L109" s="72"/>
      <c r="M109" s="242" t="s">
        <v>21</v>
      </c>
      <c r="N109" s="243" t="s">
        <v>42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1046</v>
      </c>
      <c r="AT109" s="24" t="s">
        <v>150</v>
      </c>
      <c r="AU109" s="24" t="s">
        <v>80</v>
      </c>
      <c r="AY109" s="24" t="s">
        <v>149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78</v>
      </c>
      <c r="BK109" s="246">
        <f>ROUND(I109*H109,2)</f>
        <v>0</v>
      </c>
      <c r="BL109" s="24" t="s">
        <v>1046</v>
      </c>
      <c r="BM109" s="24" t="s">
        <v>1131</v>
      </c>
    </row>
    <row r="110" s="1" customFormat="1">
      <c r="B110" s="46"/>
      <c r="C110" s="74"/>
      <c r="D110" s="247" t="s">
        <v>156</v>
      </c>
      <c r="E110" s="74"/>
      <c r="F110" s="248" t="s">
        <v>1132</v>
      </c>
      <c r="G110" s="74"/>
      <c r="H110" s="74"/>
      <c r="I110" s="203"/>
      <c r="J110" s="74"/>
      <c r="K110" s="74"/>
      <c r="L110" s="72"/>
      <c r="M110" s="249"/>
      <c r="N110" s="47"/>
      <c r="O110" s="47"/>
      <c r="P110" s="47"/>
      <c r="Q110" s="47"/>
      <c r="R110" s="47"/>
      <c r="S110" s="47"/>
      <c r="T110" s="95"/>
      <c r="AT110" s="24" t="s">
        <v>156</v>
      </c>
      <c r="AU110" s="24" t="s">
        <v>80</v>
      </c>
    </row>
    <row r="111" s="11" customFormat="1" ht="29.88" customHeight="1">
      <c r="B111" s="219"/>
      <c r="C111" s="220"/>
      <c r="D111" s="221" t="s">
        <v>70</v>
      </c>
      <c r="E111" s="233" t="s">
        <v>1133</v>
      </c>
      <c r="F111" s="233" t="s">
        <v>1134</v>
      </c>
      <c r="G111" s="220"/>
      <c r="H111" s="220"/>
      <c r="I111" s="223"/>
      <c r="J111" s="234">
        <f>BK111</f>
        <v>0</v>
      </c>
      <c r="K111" s="220"/>
      <c r="L111" s="225"/>
      <c r="M111" s="226"/>
      <c r="N111" s="227"/>
      <c r="O111" s="227"/>
      <c r="P111" s="228">
        <f>SUM(P112:P113)</f>
        <v>0</v>
      </c>
      <c r="Q111" s="227"/>
      <c r="R111" s="228">
        <f>SUM(R112:R113)</f>
        <v>0</v>
      </c>
      <c r="S111" s="227"/>
      <c r="T111" s="229">
        <f>SUM(T112:T113)</f>
        <v>0</v>
      </c>
      <c r="AR111" s="230" t="s">
        <v>177</v>
      </c>
      <c r="AT111" s="231" t="s">
        <v>70</v>
      </c>
      <c r="AU111" s="231" t="s">
        <v>78</v>
      </c>
      <c r="AY111" s="230" t="s">
        <v>149</v>
      </c>
      <c r="BK111" s="232">
        <f>SUM(BK112:BK113)</f>
        <v>0</v>
      </c>
    </row>
    <row r="112" s="1" customFormat="1" ht="16.5" customHeight="1">
      <c r="B112" s="46"/>
      <c r="C112" s="235" t="s">
        <v>251</v>
      </c>
      <c r="D112" s="235" t="s">
        <v>150</v>
      </c>
      <c r="E112" s="236" t="s">
        <v>1135</v>
      </c>
      <c r="F112" s="237" t="s">
        <v>1136</v>
      </c>
      <c r="G112" s="238" t="s">
        <v>318</v>
      </c>
      <c r="H112" s="239">
        <v>1</v>
      </c>
      <c r="I112" s="240"/>
      <c r="J112" s="241">
        <f>ROUND(I112*H112,2)</f>
        <v>0</v>
      </c>
      <c r="K112" s="237" t="s">
        <v>162</v>
      </c>
      <c r="L112" s="72"/>
      <c r="M112" s="242" t="s">
        <v>21</v>
      </c>
      <c r="N112" s="243" t="s">
        <v>42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1046</v>
      </c>
      <c r="AT112" s="24" t="s">
        <v>150</v>
      </c>
      <c r="AU112" s="24" t="s">
        <v>80</v>
      </c>
      <c r="AY112" s="24" t="s">
        <v>149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78</v>
      </c>
      <c r="BK112" s="246">
        <f>ROUND(I112*H112,2)</f>
        <v>0</v>
      </c>
      <c r="BL112" s="24" t="s">
        <v>1046</v>
      </c>
      <c r="BM112" s="24" t="s">
        <v>1137</v>
      </c>
    </row>
    <row r="113" s="1" customFormat="1">
      <c r="B113" s="46"/>
      <c r="C113" s="74"/>
      <c r="D113" s="247" t="s">
        <v>156</v>
      </c>
      <c r="E113" s="74"/>
      <c r="F113" s="248" t="s">
        <v>1138</v>
      </c>
      <c r="G113" s="74"/>
      <c r="H113" s="74"/>
      <c r="I113" s="203"/>
      <c r="J113" s="74"/>
      <c r="K113" s="74"/>
      <c r="L113" s="72"/>
      <c r="M113" s="306"/>
      <c r="N113" s="303"/>
      <c r="O113" s="303"/>
      <c r="P113" s="303"/>
      <c r="Q113" s="303"/>
      <c r="R113" s="303"/>
      <c r="S113" s="303"/>
      <c r="T113" s="307"/>
      <c r="AT113" s="24" t="s">
        <v>156</v>
      </c>
      <c r="AU113" s="24" t="s">
        <v>80</v>
      </c>
    </row>
    <row r="114" s="1" customFormat="1" ht="6.96" customHeight="1">
      <c r="B114" s="67"/>
      <c r="C114" s="68"/>
      <c r="D114" s="68"/>
      <c r="E114" s="68"/>
      <c r="F114" s="68"/>
      <c r="G114" s="68"/>
      <c r="H114" s="68"/>
      <c r="I114" s="178"/>
      <c r="J114" s="68"/>
      <c r="K114" s="68"/>
      <c r="L114" s="72"/>
    </row>
  </sheetData>
  <sheetProtection sheet="1" autoFilter="0" formatColumns="0" formatRows="0" objects="1" scenarios="1" spinCount="100000" saltValue="6VgEpyEwsRp9jtsRAgerhMpiijQ3XUbeE1LxWMc0zqokdFxlusKXw4F6aGPZuxob2mFGlvXfDT6snvi/PoMQhQ==" hashValue="sGk7mCRUyD4A/l6fZDijYmbJWEW94Ttoc1imx7N5muG1VqHUcEtgY4kcSoGLz5tsZ3YeL5aVh7htNaE69RiUug==" algorithmName="SHA-512" password="CC35"/>
  <autoFilter ref="C86:K11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T</dc:creator>
  <cp:lastModifiedBy>Hana T</cp:lastModifiedBy>
  <dcterms:created xsi:type="dcterms:W3CDTF">2018-11-06T09:11:06Z</dcterms:created>
  <dcterms:modified xsi:type="dcterms:W3CDTF">2018-11-06T09:11:19Z</dcterms:modified>
</cp:coreProperties>
</file>